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kmob-my.sharepoint.com/personal/kornelija_rasic_bodo_kommune_no/Documents/Budsjett 2022/Budsjettseminarer 2021/"/>
    </mc:Choice>
  </mc:AlternateContent>
  <xr:revisionPtr revIDLastSave="61" documentId="8_{13C6FD6B-4BDD-4604-B60A-9AB142CA25BE}" xr6:coauthVersionLast="45" xr6:coauthVersionMax="45" xr10:uidLastSave="{D8A2637F-311D-4651-8891-5E4A54EEE134}"/>
  <bookViews>
    <workbookView xWindow="-120" yWindow="-120" windowWidth="51840" windowHeight="21240" xr2:uid="{00000000-000D-0000-FFFF-FFFF00000000}"/>
  </bookViews>
  <sheets>
    <sheet name="Inv.forslag" sheetId="30" r:id="rId1"/>
    <sheet name="Demografi" sheetId="26" r:id="rId2"/>
    <sheet name="Vedtatt låneopptak" sheetId="1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4" i="30" l="1"/>
  <c r="I134" i="30"/>
  <c r="J134" i="30"/>
  <c r="K134" i="30"/>
  <c r="L134" i="30"/>
  <c r="M134" i="30"/>
  <c r="N134" i="30"/>
  <c r="O134" i="30"/>
  <c r="P134" i="30"/>
  <c r="Q134" i="30"/>
  <c r="I66" i="30"/>
  <c r="J66" i="30"/>
  <c r="K66" i="30"/>
  <c r="L66" i="30"/>
  <c r="M66" i="30"/>
  <c r="N66" i="30"/>
  <c r="O66" i="30"/>
  <c r="P66" i="30"/>
  <c r="Q66" i="30"/>
  <c r="I11" i="30"/>
  <c r="J11" i="30"/>
  <c r="K11" i="30"/>
  <c r="L11" i="30"/>
  <c r="M11" i="30"/>
  <c r="N11" i="30"/>
  <c r="O11" i="30"/>
  <c r="P11" i="30"/>
  <c r="Q11" i="30"/>
  <c r="K91" i="30" l="1"/>
  <c r="Q17" i="30" l="1"/>
  <c r="Q31" i="30"/>
  <c r="Q47" i="30"/>
  <c r="Q82" i="30"/>
  <c r="P17" i="30"/>
  <c r="P31" i="30"/>
  <c r="P47" i="30"/>
  <c r="P82" i="30"/>
  <c r="O17" i="30"/>
  <c r="O31" i="30"/>
  <c r="O47" i="30"/>
  <c r="O82" i="30"/>
  <c r="N17" i="30"/>
  <c r="N31" i="30"/>
  <c r="N47" i="30"/>
  <c r="N82" i="30"/>
  <c r="M17" i="30"/>
  <c r="M31" i="30"/>
  <c r="M47" i="30"/>
  <c r="M82" i="30"/>
  <c r="L17" i="30"/>
  <c r="L31" i="30"/>
  <c r="L47" i="30"/>
  <c r="L82" i="30"/>
  <c r="K17" i="30"/>
  <c r="K31" i="30"/>
  <c r="K47" i="30"/>
  <c r="K82" i="30"/>
  <c r="J17" i="30"/>
  <c r="J31" i="30"/>
  <c r="J47" i="30"/>
  <c r="J77" i="30"/>
  <c r="J82" i="30"/>
  <c r="J91" i="30"/>
  <c r="I17" i="30"/>
  <c r="I31" i="30"/>
  <c r="I47" i="30"/>
  <c r="I77" i="30"/>
  <c r="I82" i="30"/>
  <c r="I91" i="30"/>
  <c r="H11" i="30"/>
  <c r="H17" i="30"/>
  <c r="H31" i="30"/>
  <c r="H47" i="30"/>
  <c r="H66" i="30"/>
  <c r="H77" i="30"/>
  <c r="H82" i="30"/>
  <c r="H91" i="30"/>
  <c r="Q109" i="30"/>
  <c r="Q126" i="30"/>
  <c r="P109" i="30"/>
  <c r="P126" i="30"/>
  <c r="O109" i="30"/>
  <c r="O126" i="30"/>
  <c r="N109" i="30"/>
  <c r="N126" i="30"/>
  <c r="M109" i="30"/>
  <c r="M126" i="30"/>
  <c r="L109" i="30"/>
  <c r="L126" i="30"/>
  <c r="K109" i="30"/>
  <c r="K126" i="30"/>
  <c r="J109" i="30"/>
  <c r="J126" i="30"/>
  <c r="I109" i="30"/>
  <c r="I126" i="30"/>
  <c r="H109" i="30"/>
  <c r="H126" i="30"/>
  <c r="R109" i="30"/>
  <c r="R126" i="30"/>
  <c r="R91" i="30"/>
  <c r="R82" i="30"/>
  <c r="R77" i="30"/>
  <c r="R66" i="30"/>
  <c r="R47" i="30"/>
  <c r="R31" i="30"/>
  <c r="R17" i="30"/>
  <c r="R11" i="30"/>
  <c r="R127" i="30" l="1"/>
  <c r="J127" i="30"/>
  <c r="J135" i="30" s="1"/>
  <c r="J137" i="30" s="1"/>
  <c r="Q127" i="30"/>
  <c r="Q130" i="30" s="1"/>
  <c r="P127" i="30"/>
  <c r="P130" i="30" s="1"/>
  <c r="N127" i="30"/>
  <c r="N130" i="30" s="1"/>
  <c r="K127" i="30"/>
  <c r="K130" i="30" s="1"/>
  <c r="O127" i="30"/>
  <c r="O130" i="30" s="1"/>
  <c r="H127" i="30"/>
  <c r="H135" i="30" s="1"/>
  <c r="H137" i="30" s="1"/>
  <c r="L127" i="30"/>
  <c r="L135" i="30" s="1"/>
  <c r="L137" i="30" s="1"/>
  <c r="I127" i="30"/>
  <c r="I135" i="30" s="1"/>
  <c r="I137" i="30" s="1"/>
  <c r="M127" i="30"/>
  <c r="M130" i="30" s="1"/>
  <c r="N131" i="30"/>
  <c r="N139" i="30" s="1"/>
  <c r="N142" i="30" s="1"/>
  <c r="O131" i="30"/>
  <c r="O139" i="30" s="1"/>
  <c r="O142" i="30" s="1"/>
  <c r="P131" i="30"/>
  <c r="P139" i="30" s="1"/>
  <c r="P142" i="30" s="1"/>
  <c r="M131" i="30"/>
  <c r="M139" i="30" s="1"/>
  <c r="M142" i="30" s="1"/>
  <c r="L131" i="30"/>
  <c r="L139" i="30" s="1"/>
  <c r="L142" i="30" s="1"/>
  <c r="K131" i="30"/>
  <c r="K139" i="30" s="1"/>
  <c r="K142" i="30" s="1"/>
  <c r="Q131" i="30"/>
  <c r="Q139" i="30" s="1"/>
  <c r="Q142" i="30" s="1"/>
  <c r="I131" i="30"/>
  <c r="I139" i="30" s="1"/>
  <c r="I142" i="30" s="1"/>
  <c r="J131" i="30"/>
  <c r="J139" i="30" s="1"/>
  <c r="J142" i="30" s="1"/>
  <c r="H131" i="30"/>
  <c r="H139" i="30" s="1"/>
  <c r="H142" i="30" s="1"/>
  <c r="J130" i="30" l="1"/>
  <c r="O135" i="30"/>
  <c r="O137" i="30" s="1"/>
  <c r="K135" i="30"/>
  <c r="K137" i="30" s="1"/>
  <c r="H130" i="30"/>
  <c r="Q135" i="30"/>
  <c r="Q137" i="30" s="1"/>
  <c r="P135" i="30"/>
  <c r="P137" i="30" s="1"/>
  <c r="M135" i="30"/>
  <c r="M137" i="30" s="1"/>
  <c r="I130" i="30"/>
  <c r="N135" i="30"/>
  <c r="N137" i="30" s="1"/>
  <c r="L130" i="30"/>
</calcChain>
</file>

<file path=xl/sharedStrings.xml><?xml version="1.0" encoding="utf-8"?>
<sst xmlns="http://schemas.openxmlformats.org/spreadsheetml/2006/main" count="335" uniqueCount="164">
  <si>
    <t>Helse og omsorg</t>
  </si>
  <si>
    <t>VA</t>
  </si>
  <si>
    <t>Øvrige</t>
  </si>
  <si>
    <t>Drift</t>
  </si>
  <si>
    <t>Nr</t>
  </si>
  <si>
    <t>Totalt</t>
  </si>
  <si>
    <t>J</t>
  </si>
  <si>
    <t>N</t>
  </si>
  <si>
    <t>Oppgradering av kirker</t>
  </si>
  <si>
    <t>Prosjekt</t>
  </si>
  <si>
    <t>Skoler</t>
  </si>
  <si>
    <t>Infrastruktur IKT Skole og barnehage</t>
  </si>
  <si>
    <t>Barn og unge</t>
  </si>
  <si>
    <t xml:space="preserve">Brannoppgradering </t>
  </si>
  <si>
    <t>Energieffetiviseringstiltak</t>
  </si>
  <si>
    <t>Oppgradering av el-anlegg</t>
  </si>
  <si>
    <t>HMS tiltak/bygg, rullerende handlingsplan</t>
  </si>
  <si>
    <t>IKT - pasient- og ansattevarsling institusjon/bolig</t>
  </si>
  <si>
    <t>IKT - Ansattevarsling hjemmetjeneste</t>
  </si>
  <si>
    <t>Veier og byutvikling</t>
  </si>
  <si>
    <t>Bypakke Bodø - trafikksikkerhet, G/S-veg, fortau, miljø mm.</t>
  </si>
  <si>
    <t xml:space="preserve">Bypakke Bodø: Digitale barnetråkk - Div mindre prosjekter </t>
  </si>
  <si>
    <t>Bypakke Bodø - kollektivprosjekter</t>
  </si>
  <si>
    <t>9711-13</t>
  </si>
  <si>
    <t>Oppgradering bruer</t>
  </si>
  <si>
    <t>Vei- og gatelys kommunal bev.</t>
  </si>
  <si>
    <t>Byteknikk - innkjøp maskiner</t>
  </si>
  <si>
    <t>Sjøgata - oppgradering ifm ny reguleringsplan</t>
  </si>
  <si>
    <t>Kultur og idrett</t>
  </si>
  <si>
    <t>Kyststi</t>
  </si>
  <si>
    <t xml:space="preserve">Rehabilitering Stordalshallen inkl. sportsgulv </t>
  </si>
  <si>
    <t>Kirke</t>
  </si>
  <si>
    <t>Kommunens fellesområde</t>
  </si>
  <si>
    <t>IKT-plattformprosjekter</t>
  </si>
  <si>
    <t>Sanering sentr.vann</t>
  </si>
  <si>
    <t>Burøya/Valen - Nyholmen</t>
  </si>
  <si>
    <t>Hunstadlia - Junkervei - VL i Rv tunnel</t>
  </si>
  <si>
    <t>Vannledning Godøynes - Skålbones</t>
  </si>
  <si>
    <t>9100FBD</t>
  </si>
  <si>
    <t>Forsterking brannvannsdekning/oppgradering</t>
  </si>
  <si>
    <t>9100HM</t>
  </si>
  <si>
    <t>Hunstad Sør og Mørkvedbukta</t>
  </si>
  <si>
    <t>Vollsletta - reguleringsplankrav TA SAK</t>
  </si>
  <si>
    <t xml:space="preserve">Vannforsyning Seines/Gillesvåg </t>
  </si>
  <si>
    <t>Reinsletta mm - forprosjekt sanering ifm Bypakke Bodø</t>
  </si>
  <si>
    <t>Sanering sentrum</t>
  </si>
  <si>
    <t>Stokkvika - Hunstadmoen</t>
  </si>
  <si>
    <t>Bodøsjøen 2</t>
  </si>
  <si>
    <t>Mørkved renseanl. Utvides</t>
  </si>
  <si>
    <t>Skivik-Løpsmark Renseanlegg</t>
  </si>
  <si>
    <t>Bertnes avløpsopprydding</t>
  </si>
  <si>
    <t>Nordstrandveien VA - forprosjekt sanering ifm ny veg</t>
  </si>
  <si>
    <t xml:space="preserve">Jensvoll avløpsopprydding -forprosjekt </t>
  </si>
  <si>
    <t>Sone 500 Jensvoll overføring til sone 505 Åltjønna</t>
  </si>
  <si>
    <t>Sone 505 Åltjønna overføring til sone 600 Stokkvika</t>
  </si>
  <si>
    <t>Reinsletta avløpssanering</t>
  </si>
  <si>
    <t>9100URS</t>
  </si>
  <si>
    <t>Urbanhydrologisk stasjon</t>
  </si>
  <si>
    <t>Fleste</t>
  </si>
  <si>
    <t>1000 kr</t>
  </si>
  <si>
    <t>Helsehuset </t>
  </si>
  <si>
    <t xml:space="preserve">Automatfronter </t>
  </si>
  <si>
    <t>Naturskolen</t>
  </si>
  <si>
    <t>Barnehage Tverlandet  - Løding</t>
  </si>
  <si>
    <t>Nyetablering varmestyring og SD-anlegg</t>
  </si>
  <si>
    <t>Omsorg+ fremtidig område</t>
  </si>
  <si>
    <t>9680/9715</t>
  </si>
  <si>
    <t>Rehabilitering/oppgradering av kommunale veier</t>
  </si>
  <si>
    <t>Oppgradering av fortau og gatelys ifm saneringsprosjekter</t>
  </si>
  <si>
    <t>Ishall</t>
  </si>
  <si>
    <t>9100TB</t>
  </si>
  <si>
    <t>Svømmebasseng Tverlandet</t>
  </si>
  <si>
    <t>Maskin og utstyr Avløp</t>
  </si>
  <si>
    <t>Spylebil / Sugebil</t>
  </si>
  <si>
    <t>Hall/Gymsaler Rønvik</t>
  </si>
  <si>
    <t>9100MUV</t>
  </si>
  <si>
    <t xml:space="preserve"> -   </t>
  </si>
  <si>
    <t>Mva Komp</t>
  </si>
  <si>
    <t>Total-</t>
  </si>
  <si>
    <t>Ja/Nei</t>
  </si>
  <si>
    <t>kalkyle</t>
  </si>
  <si>
    <t>Tilpasninger i skolebygg</t>
  </si>
  <si>
    <t xml:space="preserve">Mørkvedbukta - ny skole  og barnehage  </t>
  </si>
  <si>
    <t>Skolenes/barnehage uteområder</t>
  </si>
  <si>
    <t>Østbyen, utredning og bygging</t>
  </si>
  <si>
    <t>Alstad Barneskole, utredning og bygging</t>
  </si>
  <si>
    <t>Sum tiltak Barn og unge</t>
  </si>
  <si>
    <t>Bygg og eiendom</t>
  </si>
  <si>
    <t>Oppgradering VVS anlegg</t>
  </si>
  <si>
    <t>Rehabilitering og utvikling av bygg</t>
  </si>
  <si>
    <t xml:space="preserve">Feltutbygging    </t>
  </si>
  <si>
    <t>Bruk av tomteutbyggingsfond</t>
  </si>
  <si>
    <t>Sum tiltak Bygg og eiendom</t>
  </si>
  <si>
    <t>Tilskudd fra Husbanken</t>
  </si>
  <si>
    <t>Krisesenteret i Salten</t>
  </si>
  <si>
    <t>IKT - innovasjon helse og omsorg</t>
  </si>
  <si>
    <t>IKT - grunnleggende IKT infrastruktur</t>
  </si>
  <si>
    <t>Bokollektiv, aktivitet og avlastningssenter til personer med funksjonsnedsettelser (Miljøtjenesten)</t>
  </si>
  <si>
    <t>Bofellesskap for personer med funksjonsnedsettelser - Tverlandet</t>
  </si>
  <si>
    <t>Sum tiltak Helse og omsorg</t>
  </si>
  <si>
    <t>Bypakke Bodø - Bompengefinansiering</t>
  </si>
  <si>
    <t>Motpost Bodø energi</t>
  </si>
  <si>
    <t>Bidrag fra Bypakke Bodø(antatt)</t>
  </si>
  <si>
    <t>Sum tiltak Veier og byutvikling</t>
  </si>
  <si>
    <t>Fotballhall</t>
  </si>
  <si>
    <t>Sum tiltak Kultur og idrett</t>
  </si>
  <si>
    <t>Sum tiltak kirke</t>
  </si>
  <si>
    <t>BKP-egenkapitaltilskudd</t>
  </si>
  <si>
    <t>Miljø- og klimavennlig bygg og anleggsplasser</t>
  </si>
  <si>
    <t>Kjøp av utslippsfrie anleggsmaskiner</t>
  </si>
  <si>
    <t>Sum tiltak Kommunens fellesområde</t>
  </si>
  <si>
    <t>Bertnes Vannledning</t>
  </si>
  <si>
    <t>Sum vann</t>
  </si>
  <si>
    <t>Sum avløp</t>
  </si>
  <si>
    <t>Sum tiltak VA</t>
  </si>
  <si>
    <t xml:space="preserve"> Finansiering av investeringene </t>
  </si>
  <si>
    <t>MVA investeringer  (Sum inv med mva= J *0,1667)  </t>
  </si>
  <si>
    <t xml:space="preserve">Bruk av lån VA </t>
  </si>
  <si>
    <t xml:space="preserve">Bruk av lån </t>
  </si>
  <si>
    <t xml:space="preserve">Overføring fra drift </t>
  </si>
  <si>
    <t xml:space="preserve"> Total- </t>
  </si>
  <si>
    <t xml:space="preserve"> kalkyle </t>
  </si>
  <si>
    <t>9100KLBYGG</t>
  </si>
  <si>
    <t>9100KLKJØRE</t>
  </si>
  <si>
    <t>Fra</t>
  </si>
  <si>
    <t>Til</t>
  </si>
  <si>
    <t>9375/9388</t>
  </si>
  <si>
    <t>Vedtatt i ØP/anbefalt i perspektivan lån VA</t>
  </si>
  <si>
    <t xml:space="preserve"> Sum investeringer VA</t>
  </si>
  <si>
    <t>Sum investeringer øvrige investeringer</t>
  </si>
  <si>
    <t>Vedtatt i ØP/anbefalt i perspektivan lån øvrige inv</t>
  </si>
  <si>
    <t>NY</t>
  </si>
  <si>
    <t>Ny</t>
  </si>
  <si>
    <t>Marvoll VBA - oppgradering</t>
  </si>
  <si>
    <t>Oksebakken pumpestasjon og overløp</t>
  </si>
  <si>
    <t xml:space="preserve">Støvset og Skjerstad - ny kommunal vannforsyning </t>
  </si>
  <si>
    <t>Startlå.</t>
  </si>
  <si>
    <t>jfr. perspektivanalyse</t>
  </si>
  <si>
    <t>Øvrige investeringer</t>
  </si>
  <si>
    <t xml:space="preserve">Hver økning av låneopptak på 10 mill gir </t>
  </si>
  <si>
    <t>0,4 mill</t>
  </si>
  <si>
    <t>økt avdrag</t>
  </si>
  <si>
    <t>0,3 mill</t>
  </si>
  <si>
    <t>økt rente, avhengig av rentenivå</t>
  </si>
  <si>
    <t>Bofelleskap salgsinntekt</t>
  </si>
  <si>
    <t>VA NY by</t>
  </si>
  <si>
    <t>IKT</t>
  </si>
  <si>
    <t>usikre tall, uklart hva som kan belastes selvkos</t>
  </si>
  <si>
    <t>Nedre torg/Hundholmens plass</t>
  </si>
  <si>
    <t>Bruk av tomteutbyggingsf</t>
  </si>
  <si>
    <t>bidrag fra private kommer i tillegg</t>
  </si>
  <si>
    <t>Sugebil vann</t>
  </si>
  <si>
    <t>skyves ut i påvente av ny skoleplan</t>
  </si>
  <si>
    <t>skyves ut i perioden</t>
  </si>
  <si>
    <t>ny sak utredes</t>
  </si>
  <si>
    <t>Økt/redusert låneopptak</t>
  </si>
  <si>
    <t>Økt/redusert låneopptakk</t>
  </si>
  <si>
    <t>restbevilgning</t>
  </si>
  <si>
    <t>samarbeid med BKBS</t>
  </si>
  <si>
    <t>Utslippsfrie anleggsplasser - krav til entreprenører på tiltak på anleggsplassen</t>
  </si>
  <si>
    <t>Oppkapitalisering av eiendomsselskapet Ny by prosjekt</t>
  </si>
  <si>
    <t xml:space="preserve">Salg av tomter </t>
  </si>
  <si>
    <t>beløp kommer etter hvert</t>
  </si>
  <si>
    <t>gjelder egenkapital til pensjonskasse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</si>
</sst>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sz val="14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rgb="FF375A7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FFF0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75A7D"/>
      </left>
      <right style="thin">
        <color rgb="FF375A7D"/>
      </right>
      <top style="thin">
        <color rgb="FF375A7D"/>
      </top>
      <bottom style="thin">
        <color rgb="FF375A7D"/>
      </bottom>
      <diagonal/>
    </border>
    <border>
      <left style="thin">
        <color rgb="FF375A7D"/>
      </left>
      <right/>
      <top style="thin">
        <color rgb="FF375A7D"/>
      </top>
      <bottom style="thin">
        <color rgb="FF375A7D"/>
      </bottom>
      <diagonal/>
    </border>
    <border>
      <left style="thin">
        <color rgb="FF375A7D"/>
      </left>
      <right style="thin">
        <color rgb="FF375A7D"/>
      </right>
      <top/>
      <bottom style="thin">
        <color rgb="FF375A7D"/>
      </bottom>
      <diagonal/>
    </border>
    <border>
      <left style="thin">
        <color rgb="FF375A7D"/>
      </left>
      <right/>
      <top/>
      <bottom style="thin">
        <color rgb="FF375A7D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rgb="FF375A7D"/>
      </left>
      <right/>
      <top style="thin">
        <color rgb="FF375A7D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375A7D"/>
      </top>
      <bottom style="medium">
        <color rgb="FFFFFFFF"/>
      </bottom>
      <diagonal/>
    </border>
    <border>
      <left/>
      <right style="thin">
        <color rgb="FF375A7D"/>
      </right>
      <top style="thin">
        <color rgb="FF375A7D"/>
      </top>
      <bottom style="thin">
        <color rgb="FF375A7D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375A7D"/>
      </left>
      <right style="thin">
        <color rgb="FF375A7D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75A7D"/>
      </left>
      <right/>
      <top/>
      <bottom style="thin">
        <color indexed="64"/>
      </bottom>
      <diagonal/>
    </border>
    <border>
      <left style="thin">
        <color rgb="FF375A7D"/>
      </left>
      <right/>
      <top style="thin">
        <color rgb="FF375A7D"/>
      </top>
      <bottom style="thin">
        <color indexed="64"/>
      </bottom>
      <diagonal/>
    </border>
    <border>
      <left/>
      <right style="thin">
        <color rgb="FF375A7D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75A7D"/>
      </left>
      <right/>
      <top style="thin">
        <color indexed="64"/>
      </top>
      <bottom style="thin">
        <color indexed="64"/>
      </bottom>
      <diagonal/>
    </border>
    <border>
      <left style="thin">
        <color rgb="FF375A7D"/>
      </left>
      <right style="thin">
        <color rgb="FF375A7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375A7D"/>
      </top>
      <bottom style="thin">
        <color rgb="FF375A7D"/>
      </bottom>
      <diagonal/>
    </border>
    <border>
      <left style="thin">
        <color rgb="FF375A7D"/>
      </left>
      <right style="thin">
        <color rgb="FF375A7D"/>
      </right>
      <top style="thin">
        <color rgb="FF375A7D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3" fontId="0" fillId="0" borderId="0" xfId="0" applyNumberFormat="1"/>
    <xf numFmtId="3" fontId="4" fillId="0" borderId="2" xfId="0" applyNumberFormat="1" applyFont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11" xfId="0" applyFont="1" applyBorder="1"/>
    <xf numFmtId="3" fontId="4" fillId="0" borderId="11" xfId="0" applyNumberFormat="1" applyFont="1" applyBorder="1"/>
    <xf numFmtId="0" fontId="6" fillId="3" borderId="1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3" fontId="3" fillId="2" borderId="2" xfId="0" applyNumberFormat="1" applyFont="1" applyFill="1" applyBorder="1"/>
    <xf numFmtId="0" fontId="5" fillId="2" borderId="3" xfId="0" applyFont="1" applyFill="1" applyBorder="1"/>
    <xf numFmtId="3" fontId="5" fillId="2" borderId="2" xfId="0" applyNumberFormat="1" applyFont="1" applyFill="1" applyBorder="1"/>
    <xf numFmtId="3" fontId="5" fillId="2" borderId="3" xfId="0" applyNumberFormat="1" applyFont="1" applyFill="1" applyBorder="1"/>
    <xf numFmtId="0" fontId="5" fillId="2" borderId="2" xfId="0" applyFont="1" applyFill="1" applyBorder="1"/>
    <xf numFmtId="3" fontId="5" fillId="0" borderId="2" xfId="0" applyNumberFormat="1" applyFont="1" applyBorder="1"/>
    <xf numFmtId="0" fontId="6" fillId="3" borderId="13" xfId="0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1" fillId="0" borderId="3" xfId="0" applyFont="1" applyBorder="1"/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top"/>
    </xf>
    <xf numFmtId="0" fontId="1" fillId="0" borderId="2" xfId="0" applyFont="1" applyBorder="1"/>
    <xf numFmtId="0" fontId="4" fillId="0" borderId="1" xfId="0" applyFont="1" applyBorder="1"/>
    <xf numFmtId="0" fontId="4" fillId="2" borderId="3" xfId="0" applyFont="1" applyFill="1" applyBorder="1"/>
    <xf numFmtId="3" fontId="4" fillId="0" borderId="3" xfId="0" applyNumberFormat="1" applyFont="1" applyBorder="1"/>
    <xf numFmtId="0" fontId="6" fillId="3" borderId="15" xfId="0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4" fillId="4" borderId="2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2" borderId="3" xfId="0" applyNumberFormat="1" applyFont="1" applyFill="1" applyBorder="1"/>
    <xf numFmtId="0" fontId="4" fillId="0" borderId="2" xfId="0" applyFont="1" applyBorder="1" applyAlignment="1">
      <alignment horizontal="left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/>
    </xf>
    <xf numFmtId="0" fontId="5" fillId="2" borderId="12" xfId="0" applyFont="1" applyFill="1" applyBorder="1"/>
    <xf numFmtId="3" fontId="5" fillId="2" borderId="11" xfId="0" applyNumberFormat="1" applyFont="1" applyFill="1" applyBorder="1"/>
    <xf numFmtId="3" fontId="5" fillId="2" borderId="12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3" fontId="4" fillId="0" borderId="18" xfId="0" applyNumberFormat="1" applyFont="1" applyBorder="1"/>
    <xf numFmtId="0" fontId="2" fillId="3" borderId="7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left" vertical="top"/>
    </xf>
    <xf numFmtId="0" fontId="5" fillId="2" borderId="10" xfId="0" applyFont="1" applyFill="1" applyBorder="1"/>
    <xf numFmtId="0" fontId="5" fillId="0" borderId="2" xfId="0" applyFont="1" applyBorder="1"/>
    <xf numFmtId="0" fontId="5" fillId="4" borderId="2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0" borderId="2" xfId="0" applyFont="1" applyBorder="1" applyAlignment="1">
      <alignment horizontal="center"/>
    </xf>
    <xf numFmtId="3" fontId="5" fillId="0" borderId="0" xfId="0" applyNumberFormat="1" applyFont="1"/>
    <xf numFmtId="0" fontId="4" fillId="0" borderId="21" xfId="0" applyFont="1" applyBorder="1"/>
    <xf numFmtId="0" fontId="8" fillId="0" borderId="0" xfId="0" applyFont="1"/>
    <xf numFmtId="3" fontId="8" fillId="0" borderId="0" xfId="0" applyNumberFormat="1" applyFont="1"/>
    <xf numFmtId="0" fontId="9" fillId="3" borderId="13" xfId="0" applyFont="1" applyFill="1" applyBorder="1" applyAlignment="1">
      <alignment horizontal="center" vertical="center"/>
    </xf>
    <xf numFmtId="0" fontId="10" fillId="0" borderId="0" xfId="0" applyFont="1"/>
    <xf numFmtId="3" fontId="11" fillId="0" borderId="2" xfId="0" applyNumberFormat="1" applyFont="1" applyBorder="1"/>
    <xf numFmtId="2" fontId="7" fillId="0" borderId="0" xfId="0" applyNumberFormat="1" applyFont="1"/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/>
    <xf numFmtId="3" fontId="5" fillId="2" borderId="0" xfId="0" applyNumberFormat="1" applyFont="1" applyFill="1" applyBorder="1"/>
    <xf numFmtId="0" fontId="5" fillId="2" borderId="22" xfId="0" applyFont="1" applyFill="1" applyBorder="1"/>
    <xf numFmtId="0" fontId="0" fillId="0" borderId="0" xfId="0" quotePrefix="1"/>
    <xf numFmtId="3" fontId="5" fillId="2" borderId="5" xfId="0" applyNumberFormat="1" applyFont="1" applyFill="1" applyBorder="1"/>
    <xf numFmtId="3" fontId="5" fillId="2" borderId="23" xfId="0" applyNumberFormat="1" applyFont="1" applyFill="1" applyBorder="1"/>
    <xf numFmtId="3" fontId="5" fillId="2" borderId="24" xfId="0" applyNumberFormat="1" applyFont="1" applyFill="1" applyBorder="1"/>
    <xf numFmtId="3" fontId="5" fillId="2" borderId="25" xfId="0" applyNumberFormat="1" applyFont="1" applyFill="1" applyBorder="1"/>
    <xf numFmtId="0" fontId="4" fillId="0" borderId="24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3" fontId="3" fillId="0" borderId="30" xfId="0" applyNumberFormat="1" applyFont="1" applyBorder="1" applyAlignment="1">
      <alignment vertical="center"/>
    </xf>
    <xf numFmtId="0" fontId="0" fillId="0" borderId="29" xfId="0" applyBorder="1"/>
    <xf numFmtId="3" fontId="4" fillId="0" borderId="19" xfId="0" applyNumberFormat="1" applyFont="1" applyBorder="1"/>
    <xf numFmtId="3" fontId="4" fillId="0" borderId="12" xfId="0" applyNumberFormat="1" applyFont="1" applyFill="1" applyBorder="1"/>
    <xf numFmtId="3" fontId="4" fillId="0" borderId="12" xfId="0" applyNumberFormat="1" applyFont="1" applyBorder="1"/>
    <xf numFmtId="0" fontId="4" fillId="0" borderId="5" xfId="0" applyFont="1" applyBorder="1"/>
    <xf numFmtId="0" fontId="4" fillId="0" borderId="29" xfId="0" applyFont="1" applyBorder="1"/>
    <xf numFmtId="3" fontId="5" fillId="0" borderId="28" xfId="0" applyNumberFormat="1" applyFont="1" applyBorder="1"/>
    <xf numFmtId="0" fontId="5" fillId="2" borderId="31" xfId="0" applyFont="1" applyFill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29" xfId="0" applyNumberFormat="1" applyFont="1" applyBorder="1"/>
    <xf numFmtId="3" fontId="3" fillId="0" borderId="32" xfId="0" applyNumberFormat="1" applyFont="1" applyBorder="1"/>
    <xf numFmtId="3" fontId="4" fillId="0" borderId="2" xfId="0" applyNumberFormat="1" applyFont="1" applyFill="1" applyBorder="1"/>
    <xf numFmtId="0" fontId="4" fillId="0" borderId="0" xfId="0" applyFont="1"/>
    <xf numFmtId="0" fontId="1" fillId="0" borderId="0" xfId="0" applyFont="1"/>
    <xf numFmtId="3" fontId="1" fillId="2" borderId="2" xfId="0" applyNumberFormat="1" applyFont="1" applyFill="1" applyBorder="1"/>
    <xf numFmtId="0" fontId="1" fillId="2" borderId="3" xfId="0" applyFont="1" applyFill="1" applyBorder="1"/>
    <xf numFmtId="0" fontId="0" fillId="0" borderId="0" xfId="0" applyFill="1"/>
    <xf numFmtId="0" fontId="5" fillId="0" borderId="1" xfId="0" applyFont="1" applyBorder="1"/>
    <xf numFmtId="0" fontId="5" fillId="0" borderId="11" xfId="0" applyFont="1" applyBorder="1"/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24" xfId="0" applyFont="1" applyBorder="1"/>
    <xf numFmtId="0" fontId="10" fillId="0" borderId="26" xfId="0" applyFont="1" applyBorder="1"/>
    <xf numFmtId="0" fontId="12" fillId="0" borderId="29" xfId="0" applyFont="1" applyBorder="1"/>
    <xf numFmtId="0" fontId="10" fillId="0" borderId="28" xfId="0" applyFont="1" applyBorder="1"/>
    <xf numFmtId="3" fontId="11" fillId="0" borderId="3" xfId="0" applyNumberFormat="1" applyFont="1" applyBorder="1"/>
    <xf numFmtId="3" fontId="12" fillId="0" borderId="2" xfId="0" applyNumberFormat="1" applyFont="1" applyBorder="1"/>
    <xf numFmtId="3" fontId="11" fillId="2" borderId="2" xfId="0" applyNumberFormat="1" applyFont="1" applyFill="1" applyBorder="1"/>
    <xf numFmtId="3" fontId="11" fillId="2" borderId="3" xfId="0" applyNumberFormat="1" applyFont="1" applyFill="1" applyBorder="1"/>
    <xf numFmtId="0" fontId="12" fillId="0" borderId="5" xfId="0" applyFont="1" applyBorder="1"/>
    <xf numFmtId="0" fontId="4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352425</xdr:colOff>
      <xdr:row>24</xdr:row>
      <xdr:rowOff>171450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1EBBEE6-062C-41EB-BCB3-4BDF4F341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81000"/>
          <a:ext cx="10258425" cy="43624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CD20-7928-4E19-BF85-2D01484DFBAC}">
  <dimension ref="A1:Z144"/>
  <sheetViews>
    <sheetView tabSelected="1" topLeftCell="D19" zoomScale="120" zoomScaleNormal="120" workbookViewId="0">
      <selection activeCell="Y39" sqref="Y39"/>
    </sheetView>
  </sheetViews>
  <sheetFormatPr baseColWidth="10" defaultRowHeight="15" x14ac:dyDescent="0.25"/>
  <cols>
    <col min="1" max="3" width="0" hidden="1" customWidth="1"/>
    <col min="5" max="5" width="0" hidden="1" customWidth="1"/>
    <col min="6" max="6" width="36.5703125" customWidth="1"/>
    <col min="18" max="19" width="0" hidden="1" customWidth="1"/>
  </cols>
  <sheetData>
    <row r="1" spans="1:26" x14ac:dyDescent="0.25">
      <c r="A1" s="9" t="s">
        <v>4</v>
      </c>
      <c r="B1" s="9"/>
      <c r="C1" s="9"/>
      <c r="D1" s="10" t="s">
        <v>9</v>
      </c>
      <c r="E1" s="10" t="s">
        <v>77</v>
      </c>
      <c r="F1" s="9" t="s">
        <v>10</v>
      </c>
      <c r="G1" s="10" t="s">
        <v>78</v>
      </c>
      <c r="H1" s="10">
        <v>2022</v>
      </c>
      <c r="I1" s="10">
        <v>2023</v>
      </c>
      <c r="J1" s="10">
        <v>2024</v>
      </c>
      <c r="K1" s="10">
        <v>2025</v>
      </c>
      <c r="L1" s="10">
        <v>2026</v>
      </c>
      <c r="M1" s="10">
        <v>2027</v>
      </c>
      <c r="N1" s="10">
        <v>2028</v>
      </c>
      <c r="O1" s="10">
        <v>2029</v>
      </c>
      <c r="P1" s="10">
        <v>2030</v>
      </c>
      <c r="Q1" s="10">
        <v>2031</v>
      </c>
      <c r="R1" s="10" t="s">
        <v>3</v>
      </c>
      <c r="S1" s="10" t="s">
        <v>3</v>
      </c>
    </row>
    <row r="2" spans="1:26" x14ac:dyDescent="0.25">
      <c r="A2" s="19"/>
      <c r="B2" s="58" t="s">
        <v>124</v>
      </c>
      <c r="C2" s="58" t="s">
        <v>125</v>
      </c>
      <c r="D2" s="20"/>
      <c r="E2" s="20" t="s">
        <v>79</v>
      </c>
      <c r="F2" s="20"/>
      <c r="G2" s="20" t="s">
        <v>80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 t="s">
        <v>59</v>
      </c>
      <c r="S2" s="10" t="s">
        <v>146</v>
      </c>
    </row>
    <row r="3" spans="1:26" x14ac:dyDescent="0.25">
      <c r="A3" s="21"/>
      <c r="B3" s="21"/>
      <c r="C3" s="21"/>
      <c r="D3" s="21"/>
      <c r="E3" s="21"/>
      <c r="F3" s="6"/>
      <c r="G3" s="6"/>
      <c r="H3" s="6"/>
      <c r="I3" s="22"/>
      <c r="J3" s="22"/>
      <c r="K3" s="22"/>
      <c r="L3" s="22"/>
      <c r="M3" s="22"/>
      <c r="N3" s="22"/>
      <c r="O3" s="22"/>
      <c r="P3" s="22"/>
      <c r="Q3" s="22"/>
      <c r="R3" s="22"/>
      <c r="S3" s="84"/>
      <c r="V3" s="104"/>
    </row>
    <row r="4" spans="1:26" x14ac:dyDescent="0.25">
      <c r="A4" s="21">
        <v>1</v>
      </c>
      <c r="B4" s="21"/>
      <c r="C4" s="21"/>
      <c r="D4" s="21">
        <v>9249</v>
      </c>
      <c r="E4" s="21" t="s">
        <v>6</v>
      </c>
      <c r="F4" s="6" t="s">
        <v>81</v>
      </c>
      <c r="G4" s="18">
        <v>91663</v>
      </c>
      <c r="H4" s="15">
        <v>5000</v>
      </c>
      <c r="I4" s="17">
        <v>5000</v>
      </c>
      <c r="J4" s="17">
        <v>5000</v>
      </c>
      <c r="K4" s="14">
        <v>5000</v>
      </c>
      <c r="L4" s="14">
        <v>5000</v>
      </c>
      <c r="M4" s="14">
        <v>5000</v>
      </c>
      <c r="N4" s="14">
        <v>5000</v>
      </c>
      <c r="O4" s="14">
        <v>5000</v>
      </c>
      <c r="P4" s="14">
        <v>5000</v>
      </c>
      <c r="Q4" s="14">
        <v>5000</v>
      </c>
      <c r="R4" s="22"/>
      <c r="S4" s="85">
        <v>174</v>
      </c>
    </row>
    <row r="5" spans="1:26" x14ac:dyDescent="0.25">
      <c r="A5" s="21">
        <v>3</v>
      </c>
      <c r="B5" s="21"/>
      <c r="C5" s="21">
        <v>2022</v>
      </c>
      <c r="D5" s="21">
        <v>9251</v>
      </c>
      <c r="E5" s="21" t="s">
        <v>6</v>
      </c>
      <c r="F5" s="6" t="s">
        <v>82</v>
      </c>
      <c r="G5" s="18">
        <v>483600</v>
      </c>
      <c r="H5" s="15">
        <v>10600</v>
      </c>
      <c r="I5" s="17"/>
      <c r="J5" s="17"/>
      <c r="K5" s="14"/>
      <c r="L5" s="14"/>
      <c r="M5" s="14"/>
      <c r="N5" s="14"/>
      <c r="O5" s="14"/>
      <c r="P5" s="14"/>
      <c r="Q5" s="14"/>
      <c r="R5" s="22"/>
      <c r="S5" s="85">
        <v>182</v>
      </c>
      <c r="T5" t="s">
        <v>157</v>
      </c>
    </row>
    <row r="6" spans="1:26" x14ac:dyDescent="0.25">
      <c r="A6" s="21">
        <v>4</v>
      </c>
      <c r="B6" s="21"/>
      <c r="C6" s="21"/>
      <c r="D6" s="21">
        <v>9233</v>
      </c>
      <c r="E6" s="21" t="s">
        <v>6</v>
      </c>
      <c r="F6" s="6" t="s">
        <v>83</v>
      </c>
      <c r="G6" s="18">
        <v>54000</v>
      </c>
      <c r="H6" s="15">
        <v>4000</v>
      </c>
      <c r="I6" s="17">
        <v>4000</v>
      </c>
      <c r="J6" s="17">
        <v>4000</v>
      </c>
      <c r="K6" s="14">
        <v>4000</v>
      </c>
      <c r="L6" s="14">
        <v>4000</v>
      </c>
      <c r="M6" s="14">
        <v>4000</v>
      </c>
      <c r="N6" s="14">
        <v>4000</v>
      </c>
      <c r="O6" s="14">
        <v>4000</v>
      </c>
      <c r="P6" s="14">
        <v>4000</v>
      </c>
      <c r="Q6" s="14">
        <v>4000</v>
      </c>
      <c r="R6" s="22"/>
      <c r="S6" s="85"/>
    </row>
    <row r="7" spans="1:26" x14ac:dyDescent="0.25">
      <c r="A7" s="21">
        <v>5</v>
      </c>
      <c r="B7" s="21">
        <v>2021</v>
      </c>
      <c r="C7" s="21"/>
      <c r="D7" s="21">
        <v>9241</v>
      </c>
      <c r="E7" s="21" t="s">
        <v>6</v>
      </c>
      <c r="F7" s="6" t="s">
        <v>84</v>
      </c>
      <c r="G7" s="18">
        <v>250100</v>
      </c>
      <c r="H7" s="15">
        <v>13000</v>
      </c>
      <c r="I7" s="17"/>
      <c r="J7" s="17"/>
      <c r="K7" s="16"/>
      <c r="L7" s="16"/>
      <c r="M7" s="16"/>
      <c r="N7" s="16"/>
      <c r="O7" s="16"/>
      <c r="P7" s="16"/>
      <c r="Q7" s="16"/>
      <c r="R7" s="22"/>
      <c r="S7" s="85"/>
    </row>
    <row r="8" spans="1:26" x14ac:dyDescent="0.25">
      <c r="A8" s="21">
        <v>6</v>
      </c>
      <c r="B8" s="21"/>
      <c r="C8" s="21"/>
      <c r="D8" s="21">
        <v>9201</v>
      </c>
      <c r="E8" s="21" t="s">
        <v>6</v>
      </c>
      <c r="F8" s="6" t="s">
        <v>11</v>
      </c>
      <c r="G8" s="18">
        <v>22000</v>
      </c>
      <c r="H8" s="15">
        <v>3000</v>
      </c>
      <c r="I8" s="15">
        <v>3000</v>
      </c>
      <c r="J8" s="17"/>
      <c r="K8" s="14"/>
      <c r="L8" s="14"/>
      <c r="M8" s="14"/>
      <c r="N8" s="14"/>
      <c r="O8" s="14"/>
      <c r="P8" s="14"/>
      <c r="Q8" s="14"/>
      <c r="R8" s="22"/>
      <c r="S8" s="85"/>
    </row>
    <row r="9" spans="1:26" x14ac:dyDescent="0.25">
      <c r="A9" s="21">
        <v>7</v>
      </c>
      <c r="B9" s="21">
        <v>2021</v>
      </c>
      <c r="C9" s="21"/>
      <c r="D9" s="21">
        <v>9260</v>
      </c>
      <c r="E9" s="21" t="s">
        <v>6</v>
      </c>
      <c r="F9" s="6" t="s">
        <v>85</v>
      </c>
      <c r="G9" s="18">
        <v>250100</v>
      </c>
      <c r="H9" s="17"/>
      <c r="I9" s="14"/>
      <c r="J9" s="16">
        <v>4100</v>
      </c>
      <c r="K9" s="16">
        <v>41000</v>
      </c>
      <c r="L9" s="16">
        <v>205000</v>
      </c>
      <c r="M9" s="16"/>
      <c r="N9" s="16"/>
      <c r="O9" s="16"/>
      <c r="P9" s="16"/>
      <c r="Q9" s="16"/>
      <c r="R9" s="22"/>
      <c r="S9" s="85"/>
      <c r="T9" t="s">
        <v>152</v>
      </c>
    </row>
    <row r="10" spans="1:26" x14ac:dyDescent="0.25">
      <c r="A10" s="21">
        <v>10</v>
      </c>
      <c r="B10" s="21">
        <v>2024</v>
      </c>
      <c r="C10" s="21"/>
      <c r="D10" s="21">
        <v>9266</v>
      </c>
      <c r="E10" s="21" t="s">
        <v>6</v>
      </c>
      <c r="F10" s="6" t="s">
        <v>62</v>
      </c>
      <c r="G10" s="2">
        <v>45000</v>
      </c>
      <c r="H10" s="4">
        <v>0</v>
      </c>
      <c r="I10" s="4">
        <v>0</v>
      </c>
      <c r="J10" s="17"/>
      <c r="K10" s="16"/>
      <c r="L10" s="16">
        <v>10000</v>
      </c>
      <c r="M10" s="16">
        <v>35000</v>
      </c>
      <c r="N10" s="16"/>
      <c r="O10" s="16"/>
      <c r="P10" s="16"/>
      <c r="Q10" s="16"/>
      <c r="R10" s="22"/>
      <c r="S10" s="85"/>
      <c r="T10" t="s">
        <v>154</v>
      </c>
    </row>
    <row r="11" spans="1:26" x14ac:dyDescent="0.25">
      <c r="A11" s="6"/>
      <c r="B11" s="6"/>
      <c r="C11" s="6"/>
      <c r="D11" s="21"/>
      <c r="E11" s="21"/>
      <c r="F11" s="24"/>
      <c r="G11" s="25">
        <v>776333</v>
      </c>
      <c r="H11" s="25">
        <f>SUM(H4:H10)</f>
        <v>35600</v>
      </c>
      <c r="I11" s="25">
        <f t="shared" ref="I11:Q11" si="0">SUM(I4:I10)</f>
        <v>12000</v>
      </c>
      <c r="J11" s="25">
        <f t="shared" si="0"/>
        <v>13100</v>
      </c>
      <c r="K11" s="25">
        <f t="shared" si="0"/>
        <v>50000</v>
      </c>
      <c r="L11" s="25">
        <f t="shared" si="0"/>
        <v>224000</v>
      </c>
      <c r="M11" s="25">
        <f t="shared" si="0"/>
        <v>44000</v>
      </c>
      <c r="N11" s="25">
        <f t="shared" si="0"/>
        <v>9000</v>
      </c>
      <c r="O11" s="25">
        <f t="shared" si="0"/>
        <v>9000</v>
      </c>
      <c r="P11" s="25">
        <f t="shared" si="0"/>
        <v>9000</v>
      </c>
      <c r="Q11" s="25">
        <f t="shared" si="0"/>
        <v>9000</v>
      </c>
      <c r="R11" s="86">
        <f>SUM(R4:R10)</f>
        <v>0</v>
      </c>
      <c r="S11" s="85"/>
    </row>
    <row r="12" spans="1:26" x14ac:dyDescent="0.25">
      <c r="A12" s="6"/>
      <c r="B12" s="6"/>
      <c r="C12" s="6"/>
      <c r="D12" s="21"/>
      <c r="E12" s="21"/>
      <c r="F12" s="11"/>
      <c r="G12" s="11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42"/>
      <c r="S12" s="85"/>
    </row>
    <row r="13" spans="1:26" x14ac:dyDescent="0.25">
      <c r="A13" s="9" t="s">
        <v>4</v>
      </c>
      <c r="B13" s="9"/>
      <c r="C13" s="9"/>
      <c r="D13" s="10" t="s">
        <v>9</v>
      </c>
      <c r="E13" s="10" t="s">
        <v>77</v>
      </c>
      <c r="F13" s="9" t="s">
        <v>12</v>
      </c>
      <c r="G13" s="10" t="s">
        <v>120</v>
      </c>
      <c r="H13" s="10">
        <v>2022</v>
      </c>
      <c r="I13" s="10">
        <v>2023</v>
      </c>
      <c r="J13" s="10">
        <v>2024</v>
      </c>
      <c r="K13" s="10">
        <v>2025</v>
      </c>
      <c r="L13" s="10">
        <v>2026</v>
      </c>
      <c r="M13" s="10">
        <v>2027</v>
      </c>
      <c r="N13" s="10">
        <v>2028</v>
      </c>
      <c r="O13" s="10">
        <v>2029</v>
      </c>
      <c r="P13" s="10">
        <v>2030</v>
      </c>
      <c r="Q13" s="10">
        <v>2031</v>
      </c>
      <c r="R13" s="10" t="s">
        <v>3</v>
      </c>
      <c r="S13" s="10" t="s">
        <v>3</v>
      </c>
    </row>
    <row r="14" spans="1:26" x14ac:dyDescent="0.25">
      <c r="A14" s="19"/>
      <c r="B14" s="19"/>
      <c r="C14" s="19"/>
      <c r="D14" s="20"/>
      <c r="E14" s="20" t="s">
        <v>79</v>
      </c>
      <c r="F14" s="20"/>
      <c r="G14" s="20" t="s">
        <v>121</v>
      </c>
      <c r="H14" s="20"/>
      <c r="I14" s="27"/>
      <c r="J14" s="27"/>
      <c r="K14" s="27"/>
      <c r="L14" s="27"/>
      <c r="M14" s="27"/>
      <c r="N14" s="27"/>
      <c r="O14" s="27"/>
      <c r="P14" s="27"/>
      <c r="Q14" s="27"/>
      <c r="R14" s="20" t="s">
        <v>59</v>
      </c>
      <c r="S14" s="10" t="s">
        <v>146</v>
      </c>
    </row>
    <row r="15" spans="1:26" x14ac:dyDescent="0.25">
      <c r="A15" s="21"/>
      <c r="B15" s="21"/>
      <c r="C15" s="21"/>
      <c r="D15" s="21"/>
      <c r="E15" s="21"/>
      <c r="F15" s="6"/>
      <c r="G15" s="28"/>
      <c r="H15" s="6"/>
      <c r="I15" s="6"/>
      <c r="J15" s="23"/>
      <c r="K15" s="23"/>
      <c r="L15" s="23"/>
      <c r="M15" s="23"/>
      <c r="N15" s="23"/>
      <c r="O15" s="23"/>
      <c r="P15" s="23"/>
      <c r="Q15" s="23"/>
      <c r="R15" s="22"/>
      <c r="S15" s="85"/>
    </row>
    <row r="16" spans="1:26" x14ac:dyDescent="0.25">
      <c r="A16" s="21">
        <v>11</v>
      </c>
      <c r="B16" s="64">
        <v>2021</v>
      </c>
      <c r="C16" s="64">
        <v>2022</v>
      </c>
      <c r="D16" s="21">
        <v>9282</v>
      </c>
      <c r="E16" s="21" t="s">
        <v>6</v>
      </c>
      <c r="F16" s="105" t="s">
        <v>63</v>
      </c>
      <c r="G16" s="2">
        <v>60000</v>
      </c>
      <c r="H16" s="3">
        <v>10000</v>
      </c>
      <c r="I16" s="3">
        <v>30000</v>
      </c>
      <c r="J16" s="47">
        <v>20000</v>
      </c>
      <c r="K16" s="30"/>
      <c r="L16" s="30"/>
      <c r="M16" s="47"/>
      <c r="N16" s="47"/>
      <c r="O16" s="47"/>
      <c r="P16" s="30"/>
      <c r="Q16" s="30"/>
      <c r="R16" s="31">
        <v>-1000</v>
      </c>
      <c r="S16" s="83">
        <v>192</v>
      </c>
      <c r="T16" s="101"/>
      <c r="U16" s="101"/>
      <c r="V16" s="101"/>
      <c r="W16" s="101"/>
      <c r="X16" s="101"/>
      <c r="Y16" s="101"/>
      <c r="Z16" s="101"/>
    </row>
    <row r="17" spans="1:20" x14ac:dyDescent="0.25">
      <c r="A17" s="6"/>
      <c r="B17" s="6"/>
      <c r="C17" s="6"/>
      <c r="D17" s="21"/>
      <c r="E17" s="21"/>
      <c r="F17" s="11" t="s">
        <v>86</v>
      </c>
      <c r="G17" s="5">
        <v>36900</v>
      </c>
      <c r="H17" s="5">
        <f t="shared" ref="H17:R17" si="1">SUM(H16)</f>
        <v>10000</v>
      </c>
      <c r="I17" s="5">
        <f t="shared" si="1"/>
        <v>30000</v>
      </c>
      <c r="J17" s="5">
        <f t="shared" si="1"/>
        <v>20000</v>
      </c>
      <c r="K17" s="5">
        <f t="shared" si="1"/>
        <v>0</v>
      </c>
      <c r="L17" s="5">
        <f t="shared" si="1"/>
        <v>0</v>
      </c>
      <c r="M17" s="5">
        <f t="shared" si="1"/>
        <v>0</v>
      </c>
      <c r="N17" s="5">
        <f t="shared" si="1"/>
        <v>0</v>
      </c>
      <c r="O17" s="5">
        <f t="shared" si="1"/>
        <v>0</v>
      </c>
      <c r="P17" s="5">
        <f t="shared" si="1"/>
        <v>0</v>
      </c>
      <c r="Q17" s="5">
        <f t="shared" si="1"/>
        <v>0</v>
      </c>
      <c r="R17" s="5">
        <f t="shared" si="1"/>
        <v>-1000</v>
      </c>
      <c r="S17" s="87"/>
    </row>
    <row r="18" spans="1:20" x14ac:dyDescent="0.25">
      <c r="A18" s="6"/>
      <c r="B18" s="6"/>
      <c r="C18" s="6"/>
      <c r="D18" s="21"/>
      <c r="E18" s="21"/>
      <c r="F18" s="11"/>
      <c r="G18" s="11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20" x14ac:dyDescent="0.25">
      <c r="A19" s="9" t="s">
        <v>4</v>
      </c>
      <c r="B19" s="9"/>
      <c r="C19" s="9"/>
      <c r="D19" s="10" t="s">
        <v>9</v>
      </c>
      <c r="E19" s="10" t="s">
        <v>77</v>
      </c>
      <c r="F19" s="9" t="s">
        <v>87</v>
      </c>
      <c r="G19" s="10" t="s">
        <v>120</v>
      </c>
      <c r="H19" s="10">
        <v>2022</v>
      </c>
      <c r="I19" s="10">
        <v>2023</v>
      </c>
      <c r="J19" s="10">
        <v>2024</v>
      </c>
      <c r="K19" s="10">
        <v>2025</v>
      </c>
      <c r="L19" s="10">
        <v>2026</v>
      </c>
      <c r="M19" s="10">
        <v>2027</v>
      </c>
      <c r="N19" s="10">
        <v>2028</v>
      </c>
      <c r="O19" s="10">
        <v>2029</v>
      </c>
      <c r="P19" s="10">
        <v>2030</v>
      </c>
      <c r="Q19" s="10">
        <v>2031</v>
      </c>
      <c r="R19" s="10" t="s">
        <v>3</v>
      </c>
      <c r="S19" s="10" t="s">
        <v>3</v>
      </c>
    </row>
    <row r="20" spans="1:20" x14ac:dyDescent="0.25">
      <c r="A20" s="32"/>
      <c r="B20" s="32"/>
      <c r="C20" s="32"/>
      <c r="D20" s="33"/>
      <c r="E20" s="33" t="s">
        <v>79</v>
      </c>
      <c r="F20" s="33"/>
      <c r="G20" s="20" t="s">
        <v>121</v>
      </c>
      <c r="H20" s="33"/>
      <c r="I20" s="34"/>
      <c r="J20" s="34"/>
      <c r="K20" s="34"/>
      <c r="L20" s="34"/>
      <c r="M20" s="34"/>
      <c r="N20" s="34"/>
      <c r="O20" s="34"/>
      <c r="P20" s="34"/>
      <c r="Q20" s="34"/>
      <c r="R20" s="20" t="s">
        <v>59</v>
      </c>
      <c r="S20" s="20" t="s">
        <v>146</v>
      </c>
    </row>
    <row r="21" spans="1:20" x14ac:dyDescent="0.25">
      <c r="A21" s="21">
        <v>12</v>
      </c>
      <c r="B21" s="21"/>
      <c r="C21" s="21"/>
      <c r="D21" s="21">
        <v>9236</v>
      </c>
      <c r="E21" s="21" t="s">
        <v>6</v>
      </c>
      <c r="F21" s="6" t="s">
        <v>13</v>
      </c>
      <c r="G21" s="18">
        <v>143461</v>
      </c>
      <c r="H21" s="3">
        <v>4000</v>
      </c>
      <c r="I21" s="3">
        <v>4000</v>
      </c>
      <c r="J21" s="3">
        <v>4000</v>
      </c>
      <c r="K21" s="3">
        <v>4000</v>
      </c>
      <c r="L21" s="3">
        <v>7000</v>
      </c>
      <c r="M21" s="3">
        <v>7000</v>
      </c>
      <c r="N21" s="3">
        <v>7000</v>
      </c>
      <c r="O21" s="3">
        <v>7000</v>
      </c>
      <c r="P21" s="3">
        <v>7000</v>
      </c>
      <c r="Q21" s="3">
        <v>7000</v>
      </c>
      <c r="R21" s="22"/>
      <c r="S21" s="84"/>
    </row>
    <row r="22" spans="1:20" x14ac:dyDescent="0.25">
      <c r="A22" s="21">
        <v>13</v>
      </c>
      <c r="B22" s="21"/>
      <c r="C22" s="21"/>
      <c r="D22" s="21">
        <v>9280</v>
      </c>
      <c r="E22" s="21" t="s">
        <v>6</v>
      </c>
      <c r="F22" s="6" t="s">
        <v>88</v>
      </c>
      <c r="G22" s="18">
        <v>76013</v>
      </c>
      <c r="H22" s="3">
        <v>3000</v>
      </c>
      <c r="I22" s="3">
        <v>3000</v>
      </c>
      <c r="J22" s="3">
        <v>3000</v>
      </c>
      <c r="K22" s="3">
        <v>3000</v>
      </c>
      <c r="L22" s="3">
        <v>10000</v>
      </c>
      <c r="M22" s="3">
        <v>10000</v>
      </c>
      <c r="N22" s="3">
        <v>10000</v>
      </c>
      <c r="O22" s="3">
        <v>10000</v>
      </c>
      <c r="P22" s="3">
        <v>10000</v>
      </c>
      <c r="Q22" s="3">
        <v>10000</v>
      </c>
      <c r="R22" s="22"/>
      <c r="S22" s="85"/>
    </row>
    <row r="23" spans="1:20" x14ac:dyDescent="0.25">
      <c r="A23" s="21">
        <v>14</v>
      </c>
      <c r="B23" s="21"/>
      <c r="C23" s="21"/>
      <c r="D23" s="21">
        <v>9369</v>
      </c>
      <c r="E23" s="21" t="s">
        <v>6</v>
      </c>
      <c r="F23" s="6" t="s">
        <v>14</v>
      </c>
      <c r="G23" s="18">
        <v>56915</v>
      </c>
      <c r="H23" s="3"/>
      <c r="I23" s="3">
        <v>4000</v>
      </c>
      <c r="J23" s="3">
        <v>4000</v>
      </c>
      <c r="K23" s="3">
        <v>4000</v>
      </c>
      <c r="L23" s="3">
        <v>6000</v>
      </c>
      <c r="M23" s="3">
        <v>6000</v>
      </c>
      <c r="N23" s="3">
        <v>6000</v>
      </c>
      <c r="O23" s="3">
        <v>6000</v>
      </c>
      <c r="P23" s="3">
        <v>6000</v>
      </c>
      <c r="Q23" s="3">
        <v>6000</v>
      </c>
      <c r="R23" s="22"/>
      <c r="S23" s="85"/>
    </row>
    <row r="24" spans="1:20" x14ac:dyDescent="0.25">
      <c r="A24" s="21">
        <v>15</v>
      </c>
      <c r="B24" s="21"/>
      <c r="C24" s="21"/>
      <c r="D24" s="21">
        <v>9940</v>
      </c>
      <c r="E24" s="21" t="s">
        <v>6</v>
      </c>
      <c r="F24" s="6" t="s">
        <v>89</v>
      </c>
      <c r="G24" s="18">
        <v>215800</v>
      </c>
      <c r="H24" s="3">
        <v>25000</v>
      </c>
      <c r="I24" s="3">
        <v>21500</v>
      </c>
      <c r="J24" s="3">
        <v>21500</v>
      </c>
      <c r="K24" s="3">
        <v>25000</v>
      </c>
      <c r="L24" s="3">
        <v>29000</v>
      </c>
      <c r="M24" s="3">
        <v>29000</v>
      </c>
      <c r="N24" s="3">
        <v>29000</v>
      </c>
      <c r="O24" s="3">
        <v>29000</v>
      </c>
      <c r="P24" s="3">
        <v>29000</v>
      </c>
      <c r="Q24" s="3">
        <v>29000</v>
      </c>
      <c r="R24" s="22"/>
      <c r="S24" s="85">
        <v>510</v>
      </c>
    </row>
    <row r="25" spans="1:20" x14ac:dyDescent="0.25">
      <c r="A25" s="21">
        <v>16</v>
      </c>
      <c r="B25" s="21"/>
      <c r="C25" s="21"/>
      <c r="D25" s="21">
        <v>9955</v>
      </c>
      <c r="E25" s="21" t="s">
        <v>6</v>
      </c>
      <c r="F25" s="6" t="s">
        <v>64</v>
      </c>
      <c r="G25" s="18">
        <v>37450</v>
      </c>
      <c r="H25" s="3">
        <v>2000</v>
      </c>
      <c r="I25" s="3">
        <v>2000</v>
      </c>
      <c r="J25" s="3">
        <v>2000</v>
      </c>
      <c r="K25" s="3">
        <v>2000</v>
      </c>
      <c r="L25" s="3">
        <v>3500</v>
      </c>
      <c r="M25" s="3">
        <v>3500</v>
      </c>
      <c r="N25" s="3">
        <v>3500</v>
      </c>
      <c r="O25" s="3">
        <v>3500</v>
      </c>
      <c r="P25" s="3">
        <v>3500</v>
      </c>
      <c r="Q25" s="3">
        <v>3500</v>
      </c>
      <c r="R25" s="22"/>
      <c r="S25" s="85"/>
    </row>
    <row r="26" spans="1:20" x14ac:dyDescent="0.25">
      <c r="A26" s="21">
        <v>17</v>
      </c>
      <c r="B26" s="21"/>
      <c r="C26" s="21"/>
      <c r="D26" s="21">
        <v>9238</v>
      </c>
      <c r="E26" s="21" t="s">
        <v>6</v>
      </c>
      <c r="F26" s="6" t="s">
        <v>15</v>
      </c>
      <c r="G26" s="18">
        <v>56395</v>
      </c>
      <c r="H26" s="3">
        <v>4500</v>
      </c>
      <c r="I26" s="3">
        <v>4500</v>
      </c>
      <c r="J26" s="3">
        <v>4500</v>
      </c>
      <c r="K26" s="3">
        <v>4500</v>
      </c>
      <c r="L26" s="3">
        <v>4500</v>
      </c>
      <c r="M26" s="3">
        <v>4500</v>
      </c>
      <c r="N26" s="3">
        <v>4500</v>
      </c>
      <c r="O26" s="3">
        <v>4500</v>
      </c>
      <c r="P26" s="3">
        <v>4500</v>
      </c>
      <c r="Q26" s="3">
        <v>4500</v>
      </c>
      <c r="R26" s="22"/>
      <c r="S26" s="85"/>
    </row>
    <row r="27" spans="1:20" x14ac:dyDescent="0.25">
      <c r="A27" s="21">
        <v>18</v>
      </c>
      <c r="B27" s="21">
        <v>2020</v>
      </c>
      <c r="C27" s="21">
        <v>2024</v>
      </c>
      <c r="D27" s="21">
        <v>9410</v>
      </c>
      <c r="E27" s="21" t="s">
        <v>7</v>
      </c>
      <c r="F27" s="6" t="s">
        <v>90</v>
      </c>
      <c r="G27" s="61"/>
      <c r="H27" s="3">
        <v>2700</v>
      </c>
      <c r="I27" s="3">
        <v>2700</v>
      </c>
      <c r="J27" s="15">
        <v>2700</v>
      </c>
      <c r="K27" s="15">
        <v>2700</v>
      </c>
      <c r="L27" s="15">
        <v>2700</v>
      </c>
      <c r="M27" s="15">
        <v>2700</v>
      </c>
      <c r="N27" s="15">
        <v>2700</v>
      </c>
      <c r="O27" s="15">
        <v>2700</v>
      </c>
      <c r="P27" s="15">
        <v>2700</v>
      </c>
      <c r="Q27" s="15">
        <v>2700</v>
      </c>
      <c r="R27" s="22"/>
      <c r="S27" s="85"/>
    </row>
    <row r="28" spans="1:20" x14ac:dyDescent="0.25">
      <c r="A28" s="21"/>
      <c r="B28" s="21">
        <v>2020</v>
      </c>
      <c r="C28" s="21">
        <v>2024</v>
      </c>
      <c r="D28" s="21">
        <v>9410</v>
      </c>
      <c r="E28" s="21" t="s">
        <v>7</v>
      </c>
      <c r="F28" s="6" t="s">
        <v>91</v>
      </c>
      <c r="G28" s="35"/>
      <c r="H28" s="3">
        <v>-2700</v>
      </c>
      <c r="I28" s="3">
        <v>-2700</v>
      </c>
      <c r="J28" s="15">
        <v>-2700</v>
      </c>
      <c r="K28" s="15">
        <v>-2700</v>
      </c>
      <c r="L28" s="15">
        <v>-2700</v>
      </c>
      <c r="M28" s="15">
        <v>-2700</v>
      </c>
      <c r="N28" s="15">
        <v>-2700</v>
      </c>
      <c r="O28" s="15">
        <v>-2700</v>
      </c>
      <c r="P28" s="15">
        <v>-2700</v>
      </c>
      <c r="Q28" s="15">
        <v>-2700</v>
      </c>
      <c r="R28" s="22"/>
      <c r="S28" s="85"/>
    </row>
    <row r="29" spans="1:20" x14ac:dyDescent="0.25">
      <c r="A29" s="21"/>
      <c r="B29" s="21">
        <v>2020</v>
      </c>
      <c r="C29" s="21">
        <v>2022</v>
      </c>
      <c r="D29" s="21">
        <v>9410</v>
      </c>
      <c r="E29" s="21" t="s">
        <v>7</v>
      </c>
      <c r="F29" s="6" t="s">
        <v>161</v>
      </c>
      <c r="G29" s="35"/>
      <c r="H29" s="3"/>
      <c r="I29" s="3"/>
      <c r="J29" s="3"/>
      <c r="K29" s="30"/>
      <c r="L29" s="30"/>
      <c r="M29" s="30"/>
      <c r="N29" s="30"/>
      <c r="O29" s="30"/>
      <c r="P29" s="30"/>
      <c r="Q29" s="30"/>
      <c r="R29" s="22"/>
      <c r="S29" s="85"/>
      <c r="T29" t="s">
        <v>162</v>
      </c>
    </row>
    <row r="30" spans="1:20" x14ac:dyDescent="0.25">
      <c r="A30" s="21"/>
      <c r="B30" s="21">
        <v>2020</v>
      </c>
      <c r="C30" s="21">
        <v>2022</v>
      </c>
      <c r="D30" s="21">
        <v>9410</v>
      </c>
      <c r="E30" s="21" t="s">
        <v>7</v>
      </c>
      <c r="F30" s="6" t="s">
        <v>160</v>
      </c>
      <c r="G30" s="35"/>
      <c r="H30" s="3"/>
      <c r="I30" s="3"/>
      <c r="J30" s="3"/>
      <c r="K30" s="30"/>
      <c r="L30" s="30"/>
      <c r="M30" s="30"/>
      <c r="N30" s="30"/>
      <c r="O30" s="30"/>
      <c r="P30" s="30"/>
      <c r="Q30" s="30"/>
      <c r="R30" s="22"/>
      <c r="S30" s="85"/>
      <c r="T30" t="s">
        <v>162</v>
      </c>
    </row>
    <row r="31" spans="1:20" x14ac:dyDescent="0.25">
      <c r="A31" s="29"/>
      <c r="B31" s="29"/>
      <c r="C31" s="29"/>
      <c r="D31" s="36"/>
      <c r="E31" s="36"/>
      <c r="F31" s="37" t="s">
        <v>92</v>
      </c>
      <c r="G31" s="5">
        <v>586034</v>
      </c>
      <c r="H31" s="5">
        <f t="shared" ref="H31:R31" si="2">SUM(H21:H30)</f>
        <v>38500</v>
      </c>
      <c r="I31" s="5">
        <f t="shared" si="2"/>
        <v>39000</v>
      </c>
      <c r="J31" s="5">
        <f t="shared" si="2"/>
        <v>39000</v>
      </c>
      <c r="K31" s="5">
        <f t="shared" si="2"/>
        <v>42500</v>
      </c>
      <c r="L31" s="5">
        <f t="shared" si="2"/>
        <v>60000</v>
      </c>
      <c r="M31" s="5">
        <f t="shared" si="2"/>
        <v>60000</v>
      </c>
      <c r="N31" s="5">
        <f t="shared" si="2"/>
        <v>60000</v>
      </c>
      <c r="O31" s="5">
        <f t="shared" si="2"/>
        <v>60000</v>
      </c>
      <c r="P31" s="5">
        <f t="shared" si="2"/>
        <v>60000</v>
      </c>
      <c r="Q31" s="5">
        <f t="shared" si="2"/>
        <v>60000</v>
      </c>
      <c r="R31" s="5">
        <f t="shared" si="2"/>
        <v>0</v>
      </c>
    </row>
    <row r="32" spans="1:20" x14ac:dyDescent="0.25">
      <c r="A32" s="38"/>
      <c r="B32" s="38"/>
      <c r="C32" s="38"/>
      <c r="D32" s="39"/>
      <c r="E32" s="39"/>
      <c r="F32" s="40"/>
      <c r="G32" s="40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24" x14ac:dyDescent="0.25">
      <c r="A33" s="9" t="s">
        <v>4</v>
      </c>
      <c r="B33" s="9"/>
      <c r="C33" s="9"/>
      <c r="D33" s="10" t="s">
        <v>9</v>
      </c>
      <c r="E33" s="10" t="s">
        <v>77</v>
      </c>
      <c r="F33" s="9" t="s">
        <v>0</v>
      </c>
      <c r="G33" s="10" t="s">
        <v>120</v>
      </c>
      <c r="H33" s="10">
        <v>2022</v>
      </c>
      <c r="I33" s="10">
        <v>2023</v>
      </c>
      <c r="J33" s="10">
        <v>2024</v>
      </c>
      <c r="K33" s="10">
        <v>2025</v>
      </c>
      <c r="L33" s="10">
        <v>2026</v>
      </c>
      <c r="M33" s="10">
        <v>2027</v>
      </c>
      <c r="N33" s="10">
        <v>2028</v>
      </c>
      <c r="O33" s="10">
        <v>2029</v>
      </c>
      <c r="P33" s="10">
        <v>2030</v>
      </c>
      <c r="Q33" s="10">
        <v>2031</v>
      </c>
      <c r="R33" s="10" t="s">
        <v>3</v>
      </c>
      <c r="S33" s="10" t="s">
        <v>3</v>
      </c>
    </row>
    <row r="34" spans="1:24" x14ac:dyDescent="0.25">
      <c r="A34" s="19"/>
      <c r="B34" s="19"/>
      <c r="C34" s="19"/>
      <c r="D34" s="20"/>
      <c r="E34" s="20" t="s">
        <v>79</v>
      </c>
      <c r="F34" s="20"/>
      <c r="G34" s="20" t="s">
        <v>121</v>
      </c>
      <c r="H34" s="20"/>
      <c r="I34" s="27"/>
      <c r="J34" s="27"/>
      <c r="K34" s="27"/>
      <c r="L34" s="27"/>
      <c r="M34" s="27"/>
      <c r="N34" s="27"/>
      <c r="O34" s="27"/>
      <c r="P34" s="27"/>
      <c r="Q34" s="27"/>
      <c r="R34" s="20" t="s">
        <v>59</v>
      </c>
      <c r="S34" s="20" t="s">
        <v>146</v>
      </c>
    </row>
    <row r="35" spans="1:24" x14ac:dyDescent="0.25">
      <c r="A35" s="21">
        <v>19</v>
      </c>
      <c r="B35" s="21"/>
      <c r="C35" s="21"/>
      <c r="D35" s="21">
        <v>9379</v>
      </c>
      <c r="E35" s="21" t="s">
        <v>6</v>
      </c>
      <c r="F35" s="6" t="s">
        <v>16</v>
      </c>
      <c r="G35" s="2">
        <v>42500</v>
      </c>
      <c r="H35" s="15"/>
      <c r="I35" s="15"/>
      <c r="J35" s="15">
        <v>2500</v>
      </c>
      <c r="K35" s="15">
        <v>2500</v>
      </c>
      <c r="L35" s="15">
        <v>2500</v>
      </c>
      <c r="M35" s="15">
        <v>2500</v>
      </c>
      <c r="N35" s="15">
        <v>2500</v>
      </c>
      <c r="O35" s="15">
        <v>2500</v>
      </c>
      <c r="P35" s="15">
        <v>2500</v>
      </c>
      <c r="Q35" s="15">
        <v>2500</v>
      </c>
      <c r="R35" s="22" t="s">
        <v>76</v>
      </c>
      <c r="S35" s="84"/>
    </row>
    <row r="36" spans="1:24" x14ac:dyDescent="0.25">
      <c r="A36" s="21">
        <v>20</v>
      </c>
      <c r="B36" s="21"/>
      <c r="C36" s="21"/>
      <c r="D36" s="21">
        <v>9385</v>
      </c>
      <c r="E36" s="21" t="s">
        <v>6</v>
      </c>
      <c r="F36" s="60" t="s">
        <v>60</v>
      </c>
      <c r="G36" s="18">
        <v>514498</v>
      </c>
      <c r="H36" s="15"/>
      <c r="I36" s="102"/>
      <c r="J36" s="15">
        <v>64000</v>
      </c>
      <c r="K36" s="15">
        <v>77000</v>
      </c>
      <c r="L36" s="15">
        <v>280000</v>
      </c>
      <c r="M36" s="15">
        <v>93000</v>
      </c>
      <c r="N36" s="15"/>
      <c r="O36" s="15"/>
      <c r="P36" s="15"/>
      <c r="Q36" s="15"/>
      <c r="R36" s="31">
        <v>130000</v>
      </c>
      <c r="S36" s="85"/>
      <c r="U36" s="101"/>
      <c r="V36" s="101"/>
      <c r="W36" s="101"/>
      <c r="X36" s="101"/>
    </row>
    <row r="37" spans="1:24" x14ac:dyDescent="0.25">
      <c r="A37" s="21"/>
      <c r="B37" s="21"/>
      <c r="C37" s="21"/>
      <c r="D37" s="21">
        <v>9385</v>
      </c>
      <c r="E37" s="21" t="s">
        <v>7</v>
      </c>
      <c r="F37" s="6" t="s">
        <v>93</v>
      </c>
      <c r="G37" s="2">
        <v>-167800</v>
      </c>
      <c r="H37" s="17">
        <v>0</v>
      </c>
      <c r="I37" s="17">
        <v>0</v>
      </c>
      <c r="J37" s="17">
        <v>0</v>
      </c>
      <c r="K37" s="103"/>
      <c r="L37" s="16">
        <v>-167000</v>
      </c>
      <c r="M37" s="14"/>
      <c r="N37" s="14"/>
      <c r="O37" s="14"/>
      <c r="P37" s="14"/>
      <c r="Q37" s="14"/>
      <c r="R37" s="22">
        <v>0</v>
      </c>
      <c r="S37" s="85"/>
    </row>
    <row r="38" spans="1:24" x14ac:dyDescent="0.25">
      <c r="A38" s="21">
        <v>21</v>
      </c>
      <c r="B38" s="21"/>
      <c r="C38" s="21"/>
      <c r="D38" s="21" t="s">
        <v>126</v>
      </c>
      <c r="E38" s="21" t="s">
        <v>6</v>
      </c>
      <c r="F38" s="6" t="s">
        <v>94</v>
      </c>
      <c r="G38" s="99">
        <v>64000</v>
      </c>
      <c r="H38" s="15">
        <v>17425</v>
      </c>
      <c r="I38" s="15">
        <v>19475</v>
      </c>
      <c r="J38" s="17">
        <v>0</v>
      </c>
      <c r="K38" s="14"/>
      <c r="L38" s="14"/>
      <c r="M38" s="14"/>
      <c r="N38" s="14"/>
      <c r="O38" s="14"/>
      <c r="P38" s="14"/>
      <c r="Q38" s="14"/>
      <c r="R38" s="31">
        <v>1051</v>
      </c>
      <c r="S38" s="85">
        <v>835</v>
      </c>
    </row>
    <row r="39" spans="1:24" x14ac:dyDescent="0.25">
      <c r="A39" s="21">
        <v>22</v>
      </c>
      <c r="B39" s="21"/>
      <c r="C39" s="21"/>
      <c r="D39" s="21">
        <v>9963</v>
      </c>
      <c r="E39" s="21" t="s">
        <v>6</v>
      </c>
      <c r="F39" s="6" t="s">
        <v>95</v>
      </c>
      <c r="G39" s="2">
        <v>85135</v>
      </c>
      <c r="H39" s="15">
        <v>4100</v>
      </c>
      <c r="I39" s="15">
        <v>4000</v>
      </c>
      <c r="J39" s="15">
        <v>4000</v>
      </c>
      <c r="K39" s="15">
        <v>4000</v>
      </c>
      <c r="L39" s="15">
        <v>4000</v>
      </c>
      <c r="M39" s="15">
        <v>4000</v>
      </c>
      <c r="N39" s="15">
        <v>4000</v>
      </c>
      <c r="O39" s="15">
        <v>4000</v>
      </c>
      <c r="P39" s="15">
        <v>4000</v>
      </c>
      <c r="Q39" s="15">
        <v>4000</v>
      </c>
      <c r="R39" s="31">
        <v>1600</v>
      </c>
      <c r="S39" s="85"/>
    </row>
    <row r="40" spans="1:24" x14ac:dyDescent="0.25">
      <c r="A40" s="21">
        <v>23</v>
      </c>
      <c r="B40" s="21"/>
      <c r="C40" s="21"/>
      <c r="D40" s="21">
        <v>9968</v>
      </c>
      <c r="E40" s="21" t="s">
        <v>6</v>
      </c>
      <c r="F40" s="6" t="s">
        <v>96</v>
      </c>
      <c r="G40" s="2">
        <v>10250</v>
      </c>
      <c r="H40" s="15">
        <v>1500</v>
      </c>
      <c r="I40" s="15">
        <v>1000</v>
      </c>
      <c r="J40" s="17">
        <v>500</v>
      </c>
      <c r="K40" s="17">
        <v>500</v>
      </c>
      <c r="L40" s="17">
        <v>500</v>
      </c>
      <c r="M40" s="17">
        <v>500</v>
      </c>
      <c r="N40" s="17">
        <v>500</v>
      </c>
      <c r="O40" s="17">
        <v>500</v>
      </c>
      <c r="P40" s="17">
        <v>500</v>
      </c>
      <c r="Q40" s="17">
        <v>500</v>
      </c>
      <c r="R40" s="22">
        <v>150</v>
      </c>
      <c r="S40" s="85"/>
    </row>
    <row r="41" spans="1:24" x14ac:dyDescent="0.25">
      <c r="A41" s="21">
        <v>24</v>
      </c>
      <c r="B41" s="21"/>
      <c r="C41" s="21"/>
      <c r="D41" s="21">
        <v>9969</v>
      </c>
      <c r="E41" s="21" t="s">
        <v>6</v>
      </c>
      <c r="F41" s="6" t="s">
        <v>17</v>
      </c>
      <c r="G41" s="2">
        <v>17650</v>
      </c>
      <c r="H41" s="15">
        <v>8000</v>
      </c>
      <c r="I41" s="15">
        <v>4000</v>
      </c>
      <c r="J41" s="17">
        <v>2000</v>
      </c>
      <c r="K41" s="14">
        <v>2000</v>
      </c>
      <c r="L41" s="14">
        <v>500</v>
      </c>
      <c r="M41" s="14">
        <v>500</v>
      </c>
      <c r="N41" s="14">
        <v>500</v>
      </c>
      <c r="O41" s="14">
        <v>500</v>
      </c>
      <c r="P41" s="14">
        <v>500</v>
      </c>
      <c r="Q41" s="14">
        <v>500</v>
      </c>
      <c r="R41" s="22">
        <v>150</v>
      </c>
      <c r="S41" s="85">
        <v>86</v>
      </c>
    </row>
    <row r="42" spans="1:24" x14ac:dyDescent="0.25">
      <c r="A42" s="21">
        <v>25</v>
      </c>
      <c r="B42" s="21"/>
      <c r="C42" s="21"/>
      <c r="D42" s="21">
        <v>9972</v>
      </c>
      <c r="E42" s="21" t="s">
        <v>6</v>
      </c>
      <c r="F42" s="6" t="s">
        <v>18</v>
      </c>
      <c r="G42" s="2">
        <v>1950</v>
      </c>
      <c r="H42" s="15">
        <v>200</v>
      </c>
      <c r="I42" s="15">
        <v>200</v>
      </c>
      <c r="J42" s="17"/>
      <c r="K42" s="59"/>
      <c r="L42" s="59"/>
      <c r="M42" s="59"/>
      <c r="N42" s="59"/>
      <c r="O42" s="59"/>
      <c r="P42" s="59"/>
      <c r="Q42" s="59"/>
      <c r="R42" s="43">
        <v>25</v>
      </c>
      <c r="S42" s="85"/>
    </row>
    <row r="43" spans="1:24" x14ac:dyDescent="0.25">
      <c r="A43" s="21">
        <v>26</v>
      </c>
      <c r="B43" s="21">
        <v>2021</v>
      </c>
      <c r="C43" s="21">
        <v>2021</v>
      </c>
      <c r="D43" s="21">
        <v>9338</v>
      </c>
      <c r="E43" s="21" t="s">
        <v>6</v>
      </c>
      <c r="F43" s="7" t="s">
        <v>97</v>
      </c>
      <c r="G43" s="8">
        <v>2500</v>
      </c>
      <c r="H43" s="51" t="s">
        <v>76</v>
      </c>
      <c r="I43" s="51" t="s">
        <v>76</v>
      </c>
      <c r="J43" s="52" t="s">
        <v>76</v>
      </c>
      <c r="K43" s="52"/>
      <c r="L43" s="52"/>
      <c r="M43" s="52"/>
      <c r="N43" s="52"/>
      <c r="O43" s="52"/>
      <c r="P43" s="52"/>
      <c r="Q43" s="52"/>
      <c r="R43" s="89">
        <v>-10000</v>
      </c>
      <c r="S43" s="85"/>
      <c r="T43" t="s">
        <v>158</v>
      </c>
    </row>
    <row r="44" spans="1:24" x14ac:dyDescent="0.25">
      <c r="A44" s="21">
        <v>27</v>
      </c>
      <c r="B44" s="21"/>
      <c r="C44" s="21"/>
      <c r="D44" s="21">
        <v>9339</v>
      </c>
      <c r="E44" s="21" t="s">
        <v>6</v>
      </c>
      <c r="F44" s="106" t="s">
        <v>65</v>
      </c>
      <c r="G44" s="8">
        <v>408000</v>
      </c>
      <c r="H44" s="55">
        <v>83000</v>
      </c>
      <c r="I44" s="55">
        <v>133000</v>
      </c>
      <c r="J44" s="55">
        <v>183000</v>
      </c>
      <c r="K44" s="54"/>
      <c r="L44" s="54"/>
      <c r="M44" s="54"/>
      <c r="N44" s="54"/>
      <c r="O44" s="54"/>
      <c r="P44" s="54"/>
      <c r="Q44" s="54"/>
      <c r="R44" s="89">
        <v>60000</v>
      </c>
      <c r="S44" s="85"/>
      <c r="U44" s="101"/>
    </row>
    <row r="45" spans="1:24" x14ac:dyDescent="0.25">
      <c r="A45" s="21">
        <v>29</v>
      </c>
      <c r="B45" s="21">
        <v>2021</v>
      </c>
      <c r="C45" s="21">
        <v>2022</v>
      </c>
      <c r="D45" s="21">
        <v>9342</v>
      </c>
      <c r="E45" s="21" t="s">
        <v>6</v>
      </c>
      <c r="F45" s="44" t="s">
        <v>98</v>
      </c>
      <c r="G45" s="8">
        <v>25400</v>
      </c>
      <c r="H45" s="53">
        <v>7400</v>
      </c>
      <c r="I45" s="17">
        <v>0</v>
      </c>
      <c r="J45" s="14">
        <v>0</v>
      </c>
      <c r="K45" s="62"/>
      <c r="L45" s="62"/>
      <c r="M45" s="62"/>
      <c r="N45" s="62"/>
      <c r="O45" s="62"/>
      <c r="P45" s="62"/>
      <c r="Q45" s="63"/>
      <c r="R45" s="90"/>
      <c r="S45" s="85"/>
      <c r="T45" t="s">
        <v>157</v>
      </c>
    </row>
    <row r="46" spans="1:24" x14ac:dyDescent="0.25">
      <c r="A46" s="21"/>
      <c r="B46" s="21"/>
      <c r="C46" s="21"/>
      <c r="D46" s="21"/>
      <c r="E46" s="21"/>
      <c r="F46" s="73" t="s">
        <v>144</v>
      </c>
      <c r="G46" s="74"/>
      <c r="H46" s="75">
        <v>-25400</v>
      </c>
      <c r="I46" s="17"/>
      <c r="J46" s="14"/>
      <c r="K46" s="76"/>
      <c r="L46" s="76"/>
      <c r="M46" s="76"/>
      <c r="N46" s="76"/>
      <c r="O46" s="76"/>
      <c r="P46" s="76"/>
      <c r="Q46" s="76"/>
      <c r="R46" s="88"/>
      <c r="S46" s="83"/>
    </row>
    <row r="47" spans="1:24" x14ac:dyDescent="0.25">
      <c r="A47" s="6"/>
      <c r="B47" s="6"/>
      <c r="C47" s="6"/>
      <c r="D47" s="21"/>
      <c r="E47" s="21"/>
      <c r="F47" s="11" t="s">
        <v>99</v>
      </c>
      <c r="G47" s="5">
        <v>1211033</v>
      </c>
      <c r="H47" s="5">
        <f>SUM(H35:H46)</f>
        <v>96225</v>
      </c>
      <c r="I47" s="5">
        <f>SUM(I35:I46)</f>
        <v>161675</v>
      </c>
      <c r="J47" s="5">
        <f>SUM(J35:J46)</f>
        <v>256000</v>
      </c>
      <c r="K47" s="5">
        <f>SUM(K35:K46)</f>
        <v>86000</v>
      </c>
      <c r="L47" s="5">
        <f>SUM(L35:L46)</f>
        <v>120500</v>
      </c>
      <c r="M47" s="5">
        <f>SUM(M35:M46)</f>
        <v>100500</v>
      </c>
      <c r="N47" s="5">
        <f>SUM(N35:N46)</f>
        <v>7500</v>
      </c>
      <c r="O47" s="5">
        <f>SUM(O35:O46)</f>
        <v>7500</v>
      </c>
      <c r="P47" s="5">
        <f>SUM(P35:P46)</f>
        <v>7500</v>
      </c>
      <c r="Q47" s="5">
        <f>SUM(Q35:Q46)</f>
        <v>7500</v>
      </c>
      <c r="R47" s="5">
        <f>SUM(R35:R46)</f>
        <v>182976</v>
      </c>
    </row>
    <row r="48" spans="1:24" x14ac:dyDescent="0.25">
      <c r="A48" s="6"/>
      <c r="B48" s="6"/>
      <c r="C48" s="6"/>
      <c r="D48" s="21"/>
      <c r="E48" s="21"/>
      <c r="F48" s="11"/>
      <c r="G48" s="11"/>
      <c r="H48" s="11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20" x14ac:dyDescent="0.25">
      <c r="A49" s="9" t="s">
        <v>4</v>
      </c>
      <c r="B49" s="9"/>
      <c r="C49" s="9"/>
      <c r="D49" s="10" t="s">
        <v>9</v>
      </c>
      <c r="E49" s="10" t="s">
        <v>77</v>
      </c>
      <c r="F49" s="9" t="s">
        <v>19</v>
      </c>
      <c r="G49" s="10" t="s">
        <v>120</v>
      </c>
      <c r="H49" s="10">
        <v>2022</v>
      </c>
      <c r="I49" s="10">
        <v>2023</v>
      </c>
      <c r="J49" s="10">
        <v>2024</v>
      </c>
      <c r="K49" s="10">
        <v>2025</v>
      </c>
      <c r="L49" s="10">
        <v>2026</v>
      </c>
      <c r="M49" s="10">
        <v>2027</v>
      </c>
      <c r="N49" s="10">
        <v>2028</v>
      </c>
      <c r="O49" s="10">
        <v>2029</v>
      </c>
      <c r="P49" s="10">
        <v>2030</v>
      </c>
      <c r="Q49" s="10">
        <v>2031</v>
      </c>
      <c r="R49" s="10" t="s">
        <v>3</v>
      </c>
      <c r="S49" s="10" t="s">
        <v>3</v>
      </c>
    </row>
    <row r="50" spans="1:20" x14ac:dyDescent="0.25">
      <c r="A50" s="19"/>
      <c r="B50" s="19"/>
      <c r="C50" s="19"/>
      <c r="D50" s="20"/>
      <c r="E50" s="20" t="s">
        <v>79</v>
      </c>
      <c r="F50" s="20"/>
      <c r="G50" s="20" t="s">
        <v>121</v>
      </c>
      <c r="H50" s="20"/>
      <c r="I50" s="27"/>
      <c r="J50" s="27"/>
      <c r="K50" s="27"/>
      <c r="L50" s="27"/>
      <c r="M50" s="27"/>
      <c r="N50" s="27"/>
      <c r="O50" s="27"/>
      <c r="P50" s="27"/>
      <c r="Q50" s="27"/>
      <c r="R50" s="20" t="s">
        <v>59</v>
      </c>
      <c r="S50" s="20" t="s">
        <v>146</v>
      </c>
    </row>
    <row r="51" spans="1:20" x14ac:dyDescent="0.25">
      <c r="A51" s="21">
        <v>32</v>
      </c>
      <c r="B51" s="21"/>
      <c r="C51" s="21"/>
      <c r="D51" s="21">
        <v>9713</v>
      </c>
      <c r="E51" s="21" t="s">
        <v>6</v>
      </c>
      <c r="F51" s="6" t="s">
        <v>20</v>
      </c>
      <c r="G51" s="2">
        <v>279444</v>
      </c>
      <c r="H51" s="3">
        <v>24903</v>
      </c>
      <c r="I51" s="4">
        <v>0</v>
      </c>
      <c r="J51" s="4"/>
      <c r="K51" s="30"/>
      <c r="L51" s="30"/>
      <c r="M51" s="30"/>
      <c r="N51" s="30"/>
      <c r="O51" s="30"/>
      <c r="P51" s="30"/>
      <c r="Q51" s="30"/>
      <c r="R51" s="82"/>
      <c r="S51" s="83"/>
    </row>
    <row r="52" spans="1:20" x14ac:dyDescent="0.25">
      <c r="A52" s="21">
        <v>33</v>
      </c>
      <c r="B52" s="21"/>
      <c r="C52" s="21"/>
      <c r="D52" s="21">
        <v>9711</v>
      </c>
      <c r="E52" s="21" t="s">
        <v>6</v>
      </c>
      <c r="F52" s="6" t="s">
        <v>21</v>
      </c>
      <c r="G52" s="2">
        <v>22300</v>
      </c>
      <c r="H52" s="3">
        <v>4800</v>
      </c>
      <c r="I52" s="4">
        <v>0</v>
      </c>
      <c r="J52" s="4"/>
      <c r="K52" s="30"/>
      <c r="L52" s="30"/>
      <c r="M52" s="30"/>
      <c r="N52" s="30"/>
      <c r="O52" s="30"/>
      <c r="P52" s="30"/>
      <c r="Q52" s="30"/>
      <c r="R52" s="92"/>
      <c r="S52" s="85"/>
    </row>
    <row r="53" spans="1:20" x14ac:dyDescent="0.25">
      <c r="A53" s="21">
        <v>34</v>
      </c>
      <c r="B53" s="21"/>
      <c r="C53" s="21"/>
      <c r="D53" s="21">
        <v>9712</v>
      </c>
      <c r="E53" s="21" t="s">
        <v>6</v>
      </c>
      <c r="F53" s="6" t="s">
        <v>22</v>
      </c>
      <c r="G53" s="2">
        <v>91470</v>
      </c>
      <c r="H53" s="3">
        <v>1882</v>
      </c>
      <c r="I53" s="4">
        <v>0</v>
      </c>
      <c r="J53" s="4"/>
      <c r="K53" s="30"/>
      <c r="L53" s="30"/>
      <c r="M53" s="30"/>
      <c r="N53" s="30"/>
      <c r="O53" s="30"/>
      <c r="P53" s="30"/>
      <c r="Q53" s="30"/>
      <c r="R53" s="92"/>
      <c r="S53" s="85"/>
    </row>
    <row r="54" spans="1:20" x14ac:dyDescent="0.25">
      <c r="A54" s="21"/>
      <c r="B54" s="21"/>
      <c r="C54" s="21"/>
      <c r="D54" s="21" t="s">
        <v>23</v>
      </c>
      <c r="E54" s="21" t="s">
        <v>7</v>
      </c>
      <c r="F54" s="6" t="s">
        <v>100</v>
      </c>
      <c r="G54" s="2">
        <v>-274527</v>
      </c>
      <c r="H54" s="3">
        <v>-21121</v>
      </c>
      <c r="I54" s="4">
        <v>0</v>
      </c>
      <c r="J54" s="4"/>
      <c r="K54" s="30"/>
      <c r="L54" s="30"/>
      <c r="M54" s="30"/>
      <c r="N54" s="30"/>
      <c r="O54" s="30"/>
      <c r="P54" s="30"/>
      <c r="Q54" s="30"/>
      <c r="R54" s="92"/>
      <c r="S54" s="85"/>
    </row>
    <row r="55" spans="1:20" x14ac:dyDescent="0.25">
      <c r="A55" s="21">
        <v>35</v>
      </c>
      <c r="B55" s="21"/>
      <c r="C55" s="21"/>
      <c r="D55" s="21" t="s">
        <v>66</v>
      </c>
      <c r="E55" s="21" t="s">
        <v>6</v>
      </c>
      <c r="F55" s="6" t="s">
        <v>67</v>
      </c>
      <c r="G55" s="2">
        <v>85750</v>
      </c>
      <c r="H55" s="15">
        <v>13000</v>
      </c>
      <c r="I55" s="15">
        <v>13000</v>
      </c>
      <c r="J55" s="4">
        <v>13000</v>
      </c>
      <c r="K55" s="17">
        <v>13000</v>
      </c>
      <c r="L55" s="17">
        <v>13000</v>
      </c>
      <c r="M55" s="17">
        <v>13000</v>
      </c>
      <c r="N55" s="17">
        <v>13000</v>
      </c>
      <c r="O55" s="17">
        <v>13000</v>
      </c>
      <c r="P55" s="17">
        <v>13000</v>
      </c>
      <c r="Q55" s="17">
        <v>13000</v>
      </c>
      <c r="R55" s="92"/>
      <c r="S55" s="85"/>
    </row>
    <row r="56" spans="1:20" x14ac:dyDescent="0.25">
      <c r="A56" s="21">
        <v>36</v>
      </c>
      <c r="B56" s="21"/>
      <c r="C56" s="21"/>
      <c r="D56" s="21">
        <v>9681</v>
      </c>
      <c r="E56" s="21" t="s">
        <v>6</v>
      </c>
      <c r="F56" s="6" t="s">
        <v>68</v>
      </c>
      <c r="G56" s="2">
        <v>106150</v>
      </c>
      <c r="H56" s="54">
        <v>5000</v>
      </c>
      <c r="I56" s="16">
        <v>5000</v>
      </c>
      <c r="J56" s="54">
        <v>5000</v>
      </c>
      <c r="K56" s="16">
        <v>5000</v>
      </c>
      <c r="L56" s="16">
        <v>5000</v>
      </c>
      <c r="M56" s="16">
        <v>5000</v>
      </c>
      <c r="N56" s="16">
        <v>5000</v>
      </c>
      <c r="O56" s="16">
        <v>5000</v>
      </c>
      <c r="P56" s="16">
        <v>5000</v>
      </c>
      <c r="Q56" s="16">
        <v>5000</v>
      </c>
      <c r="R56" s="22"/>
      <c r="S56" s="85"/>
    </row>
    <row r="57" spans="1:20" x14ac:dyDescent="0.25">
      <c r="A57" s="21"/>
      <c r="B57" s="21"/>
      <c r="C57" s="21"/>
      <c r="D57" s="21" t="s">
        <v>132</v>
      </c>
      <c r="E57" s="21"/>
      <c r="F57" s="6" t="s">
        <v>148</v>
      </c>
      <c r="G57" s="2"/>
      <c r="H57" s="79">
        <v>10000</v>
      </c>
      <c r="I57" s="80"/>
      <c r="J57" s="81"/>
      <c r="K57" s="16"/>
      <c r="L57" s="16"/>
      <c r="M57" s="16"/>
      <c r="N57" s="16"/>
      <c r="O57" s="16"/>
      <c r="P57" s="16"/>
      <c r="Q57" s="16"/>
      <c r="R57" s="22"/>
      <c r="S57" s="85"/>
      <c r="T57" t="s">
        <v>150</v>
      </c>
    </row>
    <row r="58" spans="1:20" x14ac:dyDescent="0.25">
      <c r="A58" s="21"/>
      <c r="B58" s="21"/>
      <c r="C58" s="21"/>
      <c r="D58" s="21"/>
      <c r="E58" s="21"/>
      <c r="F58" s="6" t="s">
        <v>149</v>
      </c>
      <c r="G58" s="2"/>
      <c r="H58" s="75">
        <v>-10000</v>
      </c>
      <c r="I58" s="78"/>
      <c r="J58" s="75"/>
      <c r="K58" s="16"/>
      <c r="L58" s="16"/>
      <c r="M58" s="16"/>
      <c r="N58" s="16"/>
      <c r="O58" s="16"/>
      <c r="P58" s="16"/>
      <c r="Q58" s="16"/>
      <c r="R58" s="22"/>
      <c r="S58" s="85"/>
    </row>
    <row r="59" spans="1:20" x14ac:dyDescent="0.25">
      <c r="A59" s="21">
        <v>37</v>
      </c>
      <c r="B59" s="21"/>
      <c r="C59" s="21"/>
      <c r="D59" s="21">
        <v>9723</v>
      </c>
      <c r="E59" s="21" t="s">
        <v>6</v>
      </c>
      <c r="F59" s="6" t="s">
        <v>24</v>
      </c>
      <c r="G59" s="2">
        <v>16000</v>
      </c>
      <c r="H59" s="15">
        <v>2000</v>
      </c>
      <c r="I59" s="15">
        <v>2000</v>
      </c>
      <c r="J59" s="15">
        <v>2000</v>
      </c>
      <c r="K59" s="15">
        <v>2000</v>
      </c>
      <c r="L59" s="15">
        <v>2000</v>
      </c>
      <c r="M59" s="15">
        <v>2000</v>
      </c>
      <c r="N59" s="15">
        <v>2000</v>
      </c>
      <c r="O59" s="15">
        <v>2000</v>
      </c>
      <c r="P59" s="15">
        <v>2000</v>
      </c>
      <c r="Q59" s="15">
        <v>2000</v>
      </c>
      <c r="R59" s="22"/>
      <c r="S59" s="93"/>
    </row>
    <row r="60" spans="1:20" x14ac:dyDescent="0.25">
      <c r="A60" s="21">
        <v>38</v>
      </c>
      <c r="B60" s="21"/>
      <c r="C60" s="21"/>
      <c r="D60" s="21">
        <v>9801</v>
      </c>
      <c r="E60" s="21" t="s">
        <v>6</v>
      </c>
      <c r="F60" s="6" t="s">
        <v>25</v>
      </c>
      <c r="G60" s="2">
        <v>59000</v>
      </c>
      <c r="H60" s="16">
        <v>5000</v>
      </c>
      <c r="I60" s="16">
        <v>5000</v>
      </c>
      <c r="J60" s="16">
        <v>5000</v>
      </c>
      <c r="K60" s="16">
        <v>5000</v>
      </c>
      <c r="L60" s="16">
        <v>5000</v>
      </c>
      <c r="M60" s="16">
        <v>5000</v>
      </c>
      <c r="N60" s="16">
        <v>5000</v>
      </c>
      <c r="O60" s="16">
        <v>5000</v>
      </c>
      <c r="P60" s="16">
        <v>5000</v>
      </c>
      <c r="Q60" s="16">
        <v>5000</v>
      </c>
      <c r="R60" s="22"/>
      <c r="S60" s="85"/>
    </row>
    <row r="61" spans="1:20" x14ac:dyDescent="0.25">
      <c r="A61" s="21"/>
      <c r="B61" s="21"/>
      <c r="C61" s="21"/>
      <c r="D61" s="21">
        <v>9801</v>
      </c>
      <c r="E61" s="21" t="s">
        <v>7</v>
      </c>
      <c r="F61" s="6" t="s">
        <v>101</v>
      </c>
      <c r="G61" s="2">
        <v>-20300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22"/>
      <c r="S61" s="85"/>
    </row>
    <row r="62" spans="1:20" x14ac:dyDescent="0.25">
      <c r="A62" s="21">
        <v>39</v>
      </c>
      <c r="B62" s="21"/>
      <c r="C62" s="21"/>
      <c r="D62" s="21">
        <v>9730</v>
      </c>
      <c r="E62" s="21" t="s">
        <v>7</v>
      </c>
      <c r="F62" s="6" t="s">
        <v>26</v>
      </c>
      <c r="G62" s="2">
        <v>96500</v>
      </c>
      <c r="H62" s="15">
        <v>3000</v>
      </c>
      <c r="I62" s="15"/>
      <c r="J62" s="15">
        <v>5000</v>
      </c>
      <c r="K62" s="16"/>
      <c r="L62" s="16">
        <v>5000</v>
      </c>
      <c r="M62" s="16">
        <v>5000</v>
      </c>
      <c r="N62" s="16">
        <v>5000</v>
      </c>
      <c r="O62" s="16">
        <v>5000</v>
      </c>
      <c r="P62" s="16">
        <v>5000</v>
      </c>
      <c r="Q62" s="16">
        <v>5000</v>
      </c>
      <c r="R62" s="22"/>
      <c r="S62" s="85"/>
    </row>
    <row r="63" spans="1:20" x14ac:dyDescent="0.25">
      <c r="A63" s="21">
        <v>40</v>
      </c>
      <c r="B63" s="21"/>
      <c r="C63" s="21"/>
      <c r="D63" s="21">
        <v>9741</v>
      </c>
      <c r="E63" s="21" t="s">
        <v>6</v>
      </c>
      <c r="F63" s="6" t="s">
        <v>27</v>
      </c>
      <c r="G63" s="18">
        <v>97300</v>
      </c>
      <c r="H63" s="15">
        <v>37300</v>
      </c>
      <c r="I63" s="14">
        <v>0</v>
      </c>
      <c r="J63" s="14"/>
      <c r="K63" s="14"/>
      <c r="L63" s="14"/>
      <c r="M63" s="14"/>
      <c r="N63" s="14"/>
      <c r="O63" s="14"/>
      <c r="P63" s="14"/>
      <c r="Q63" s="14"/>
      <c r="R63" s="22"/>
      <c r="S63" s="85"/>
    </row>
    <row r="64" spans="1:20" x14ac:dyDescent="0.25">
      <c r="A64" s="21"/>
      <c r="B64" s="21"/>
      <c r="C64" s="21"/>
      <c r="D64" s="21">
        <v>9741</v>
      </c>
      <c r="E64" s="21" t="s">
        <v>7</v>
      </c>
      <c r="F64" s="6" t="s">
        <v>102</v>
      </c>
      <c r="G64" s="18">
        <v>-80082</v>
      </c>
      <c r="H64" s="15">
        <v>-31082</v>
      </c>
      <c r="I64" s="17"/>
      <c r="J64" s="14"/>
      <c r="K64" s="14"/>
      <c r="L64" s="14"/>
      <c r="M64" s="14"/>
      <c r="N64" s="14"/>
      <c r="O64" s="14"/>
      <c r="P64" s="14"/>
      <c r="Q64" s="14"/>
      <c r="R64" s="22"/>
      <c r="S64" s="85"/>
    </row>
    <row r="65" spans="1:21" x14ac:dyDescent="0.25">
      <c r="A65" s="21">
        <v>43</v>
      </c>
      <c r="B65" s="45">
        <v>2020</v>
      </c>
      <c r="C65" s="45">
        <v>2024</v>
      </c>
      <c r="D65" s="21">
        <v>9748</v>
      </c>
      <c r="E65" s="21" t="s">
        <v>6</v>
      </c>
      <c r="F65" s="100" t="s">
        <v>61</v>
      </c>
      <c r="G65" s="2">
        <v>3400</v>
      </c>
      <c r="H65" s="17">
        <v>800</v>
      </c>
      <c r="I65" s="17">
        <v>800</v>
      </c>
      <c r="J65" s="14">
        <v>200</v>
      </c>
      <c r="K65" s="14"/>
      <c r="L65" s="14"/>
      <c r="M65" s="14"/>
      <c r="N65" s="14"/>
      <c r="O65" s="14"/>
      <c r="P65" s="14"/>
      <c r="Q65" s="14"/>
      <c r="R65" s="22"/>
      <c r="S65" s="85"/>
    </row>
    <row r="66" spans="1:21" x14ac:dyDescent="0.25">
      <c r="A66" s="6"/>
      <c r="B66" s="45"/>
      <c r="C66" s="45"/>
      <c r="D66" s="21"/>
      <c r="E66" s="21"/>
      <c r="F66" s="11" t="s">
        <v>103</v>
      </c>
      <c r="G66" s="5">
        <v>607239</v>
      </c>
      <c r="H66" s="5">
        <f>SUM(H51:H65)</f>
        <v>45482</v>
      </c>
      <c r="I66" s="5">
        <f t="shared" ref="I66:Q66" si="3">SUM(I51:I65)</f>
        <v>25800</v>
      </c>
      <c r="J66" s="5">
        <f t="shared" si="3"/>
        <v>30200</v>
      </c>
      <c r="K66" s="5">
        <f t="shared" si="3"/>
        <v>25000</v>
      </c>
      <c r="L66" s="5">
        <f t="shared" si="3"/>
        <v>30000</v>
      </c>
      <c r="M66" s="5">
        <f t="shared" si="3"/>
        <v>30000</v>
      </c>
      <c r="N66" s="5">
        <f t="shared" si="3"/>
        <v>30000</v>
      </c>
      <c r="O66" s="5">
        <f t="shared" si="3"/>
        <v>30000</v>
      </c>
      <c r="P66" s="5">
        <f t="shared" si="3"/>
        <v>30000</v>
      </c>
      <c r="Q66" s="5">
        <f t="shared" si="3"/>
        <v>30000</v>
      </c>
      <c r="R66" s="5">
        <f>SUM(R51:R65)</f>
        <v>0</v>
      </c>
      <c r="S66" s="87"/>
    </row>
    <row r="67" spans="1:21" x14ac:dyDescent="0.25">
      <c r="A67" s="6"/>
      <c r="B67" s="6"/>
      <c r="C67" s="6"/>
      <c r="D67" s="21"/>
      <c r="E67" s="21"/>
      <c r="F67" s="21"/>
      <c r="G67" s="21"/>
      <c r="H67" s="21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21" x14ac:dyDescent="0.25">
      <c r="A68" s="9" t="s">
        <v>4</v>
      </c>
      <c r="B68" s="9"/>
      <c r="C68" s="9"/>
      <c r="D68" s="10" t="s">
        <v>9</v>
      </c>
      <c r="E68" s="10" t="s">
        <v>77</v>
      </c>
      <c r="F68" s="9" t="s">
        <v>28</v>
      </c>
      <c r="G68" s="10" t="s">
        <v>120</v>
      </c>
      <c r="H68" s="10">
        <v>2022</v>
      </c>
      <c r="I68" s="10">
        <v>2023</v>
      </c>
      <c r="J68" s="10">
        <v>2024</v>
      </c>
      <c r="K68" s="10">
        <v>2025</v>
      </c>
      <c r="L68" s="10">
        <v>2026</v>
      </c>
      <c r="M68" s="10">
        <v>2027</v>
      </c>
      <c r="N68" s="10">
        <v>2028</v>
      </c>
      <c r="O68" s="10">
        <v>2029</v>
      </c>
      <c r="P68" s="10">
        <v>2030</v>
      </c>
      <c r="Q68" s="10">
        <v>2031</v>
      </c>
      <c r="R68" s="10" t="s">
        <v>3</v>
      </c>
      <c r="S68" s="10" t="s">
        <v>3</v>
      </c>
    </row>
    <row r="69" spans="1:21" x14ac:dyDescent="0.25">
      <c r="A69" s="19"/>
      <c r="B69" s="19"/>
      <c r="C69" s="19"/>
      <c r="D69" s="20"/>
      <c r="E69" s="20" t="s">
        <v>79</v>
      </c>
      <c r="F69" s="20"/>
      <c r="G69" s="20" t="s">
        <v>121</v>
      </c>
      <c r="H69" s="20"/>
      <c r="I69" s="27"/>
      <c r="J69" s="27"/>
      <c r="K69" s="27"/>
      <c r="L69" s="27"/>
      <c r="M69" s="27"/>
      <c r="N69" s="27"/>
      <c r="O69" s="27"/>
      <c r="P69" s="27"/>
      <c r="Q69" s="27"/>
      <c r="R69" s="20" t="s">
        <v>59</v>
      </c>
      <c r="S69" s="20" t="s">
        <v>146</v>
      </c>
    </row>
    <row r="70" spans="1:21" x14ac:dyDescent="0.25">
      <c r="A70" s="21">
        <v>48</v>
      </c>
      <c r="B70" s="21"/>
      <c r="C70" s="21"/>
      <c r="D70" s="21">
        <v>9528</v>
      </c>
      <c r="E70" s="21" t="s">
        <v>6</v>
      </c>
      <c r="F70" s="6" t="s">
        <v>29</v>
      </c>
      <c r="G70" s="2">
        <v>50900</v>
      </c>
      <c r="H70" s="3">
        <v>15000</v>
      </c>
      <c r="I70" s="3">
        <v>15000</v>
      </c>
      <c r="J70" s="4"/>
      <c r="K70" s="30"/>
      <c r="L70" s="30"/>
      <c r="M70" s="30"/>
      <c r="N70" s="30"/>
      <c r="O70" s="30"/>
      <c r="P70" s="30"/>
      <c r="Q70" s="30"/>
      <c r="R70" s="22">
        <v>150</v>
      </c>
      <c r="S70" s="85"/>
      <c r="T70" t="s">
        <v>157</v>
      </c>
    </row>
    <row r="71" spans="1:21" x14ac:dyDescent="0.25">
      <c r="A71" s="21">
        <v>50</v>
      </c>
      <c r="B71" s="21"/>
      <c r="C71" s="21"/>
      <c r="D71" s="21">
        <v>9567</v>
      </c>
      <c r="E71" s="21" t="s">
        <v>7</v>
      </c>
      <c r="F71" s="6" t="s">
        <v>30</v>
      </c>
      <c r="G71" s="18">
        <v>16500</v>
      </c>
      <c r="H71" s="15">
        <v>10000</v>
      </c>
      <c r="I71" s="14"/>
      <c r="J71" s="14"/>
      <c r="K71" s="94"/>
      <c r="L71" s="14"/>
      <c r="M71" s="14"/>
      <c r="N71" s="14"/>
      <c r="O71" s="14"/>
      <c r="P71" s="14"/>
      <c r="Q71" s="14"/>
      <c r="R71" s="22"/>
      <c r="S71" s="85">
        <v>43</v>
      </c>
    </row>
    <row r="72" spans="1:21" x14ac:dyDescent="0.25">
      <c r="A72" s="21">
        <v>51</v>
      </c>
      <c r="B72" s="21">
        <v>2024</v>
      </c>
      <c r="C72" s="21"/>
      <c r="D72" s="21">
        <v>9517</v>
      </c>
      <c r="E72" s="21" t="s">
        <v>6</v>
      </c>
      <c r="F72" s="6" t="s">
        <v>69</v>
      </c>
      <c r="G72" s="18">
        <v>53000</v>
      </c>
      <c r="H72" s="17">
        <v>0</v>
      </c>
      <c r="I72" s="30">
        <v>0</v>
      </c>
      <c r="J72" s="30"/>
      <c r="K72" s="47"/>
      <c r="L72" s="30"/>
      <c r="M72" s="30"/>
      <c r="N72" s="16">
        <v>3000</v>
      </c>
      <c r="O72" s="16">
        <v>50000</v>
      </c>
      <c r="P72" s="30"/>
      <c r="Q72" s="30"/>
      <c r="R72" s="31">
        <v>3000</v>
      </c>
      <c r="S72" s="85"/>
      <c r="T72" t="s">
        <v>153</v>
      </c>
    </row>
    <row r="73" spans="1:21" x14ac:dyDescent="0.25">
      <c r="A73" s="21">
        <v>52</v>
      </c>
      <c r="B73" s="21">
        <v>2021</v>
      </c>
      <c r="C73" s="21">
        <v>2023</v>
      </c>
      <c r="D73" s="21">
        <v>9538</v>
      </c>
      <c r="E73" s="21" t="s">
        <v>6</v>
      </c>
      <c r="F73" s="6" t="s">
        <v>104</v>
      </c>
      <c r="G73" s="18">
        <v>52275</v>
      </c>
      <c r="H73" s="17"/>
      <c r="I73" s="30"/>
      <c r="J73" s="4"/>
      <c r="K73" s="30"/>
      <c r="L73" s="47"/>
      <c r="M73" s="47"/>
      <c r="N73" s="16">
        <v>20500</v>
      </c>
      <c r="O73" s="16">
        <v>30750</v>
      </c>
      <c r="P73" s="30"/>
      <c r="Q73" s="30"/>
      <c r="R73" s="31">
        <v>1300</v>
      </c>
      <c r="S73" s="85">
        <v>192</v>
      </c>
      <c r="T73" t="s">
        <v>153</v>
      </c>
    </row>
    <row r="74" spans="1:21" x14ac:dyDescent="0.25">
      <c r="A74" s="21">
        <v>53</v>
      </c>
      <c r="B74" s="21"/>
      <c r="C74" s="21"/>
      <c r="D74" s="21" t="s">
        <v>70</v>
      </c>
      <c r="E74" s="21" t="s">
        <v>6</v>
      </c>
      <c r="F74" s="6" t="s">
        <v>71</v>
      </c>
      <c r="G74" s="18">
        <v>1000</v>
      </c>
      <c r="H74" s="4">
        <v>0</v>
      </c>
      <c r="I74" s="3">
        <v>1000</v>
      </c>
      <c r="J74" s="4"/>
      <c r="K74" s="30"/>
      <c r="L74" s="30"/>
      <c r="M74" s="30"/>
      <c r="N74" s="30"/>
      <c r="O74" s="30"/>
      <c r="P74" s="30"/>
      <c r="Q74" s="30"/>
      <c r="R74" s="22"/>
      <c r="S74" s="85"/>
    </row>
    <row r="75" spans="1:21" x14ac:dyDescent="0.25">
      <c r="A75" s="21">
        <v>54</v>
      </c>
      <c r="B75" s="21">
        <v>2020</v>
      </c>
      <c r="C75" s="21">
        <v>2022</v>
      </c>
      <c r="D75" s="21">
        <v>9534</v>
      </c>
      <c r="E75" s="21" t="s">
        <v>6</v>
      </c>
      <c r="F75" s="6" t="s">
        <v>74</v>
      </c>
      <c r="G75" s="2">
        <v>42525</v>
      </c>
      <c r="H75" s="102"/>
      <c r="I75" s="15">
        <v>21000</v>
      </c>
      <c r="J75" s="15">
        <v>20000</v>
      </c>
      <c r="K75" s="30"/>
      <c r="L75" s="30"/>
      <c r="M75" s="30"/>
      <c r="N75" s="30"/>
      <c r="O75" s="30"/>
      <c r="P75" s="30"/>
      <c r="Q75" s="30"/>
      <c r="R75" s="31">
        <v>2000</v>
      </c>
      <c r="S75" s="85"/>
    </row>
    <row r="76" spans="1:21" x14ac:dyDescent="0.25">
      <c r="A76" s="21"/>
      <c r="B76" s="21"/>
      <c r="C76" s="21"/>
      <c r="D76" s="21"/>
      <c r="E76" s="21"/>
      <c r="F76" s="6"/>
      <c r="G76" s="6"/>
      <c r="H76" s="15"/>
      <c r="I76" s="4"/>
      <c r="J76" s="4"/>
      <c r="K76" s="30"/>
      <c r="L76" s="30"/>
      <c r="M76" s="30"/>
      <c r="N76" s="30"/>
      <c r="O76" s="30"/>
      <c r="P76" s="30"/>
      <c r="Q76" s="30"/>
      <c r="R76" s="22"/>
      <c r="S76" s="83"/>
      <c r="T76" s="65"/>
      <c r="U76" s="100"/>
    </row>
    <row r="77" spans="1:21" x14ac:dyDescent="0.25">
      <c r="A77" s="6"/>
      <c r="B77" s="6"/>
      <c r="C77" s="6"/>
      <c r="D77" s="21"/>
      <c r="E77" s="21"/>
      <c r="F77" s="11" t="s">
        <v>105</v>
      </c>
      <c r="G77" s="5">
        <v>168036</v>
      </c>
      <c r="H77" s="15">
        <f>SUM(H70:H76)</f>
        <v>25000</v>
      </c>
      <c r="I77" s="4">
        <f>SUM(I70:I76)</f>
        <v>37000</v>
      </c>
      <c r="J77" s="4">
        <f>SUM(J70:J76)</f>
        <v>20000</v>
      </c>
      <c r="K77" s="30"/>
      <c r="L77" s="30"/>
      <c r="M77" s="30"/>
      <c r="N77" s="30"/>
      <c r="O77" s="30"/>
      <c r="P77" s="30"/>
      <c r="Q77" s="30"/>
      <c r="R77" s="5">
        <f>SUM(R70:R76)</f>
        <v>6450</v>
      </c>
      <c r="S77" s="87"/>
      <c r="T77" s="65"/>
      <c r="U77" s="100"/>
    </row>
    <row r="78" spans="1:21" x14ac:dyDescent="0.25">
      <c r="A78" s="6"/>
      <c r="B78" s="6"/>
      <c r="C78" s="6"/>
      <c r="D78" s="21"/>
      <c r="E78" s="21"/>
      <c r="F78" s="11"/>
      <c r="G78" s="11"/>
      <c r="H78" s="11"/>
      <c r="I78" s="12"/>
      <c r="J78" s="12"/>
      <c r="K78" s="12"/>
      <c r="L78" s="12"/>
      <c r="M78" s="12"/>
      <c r="N78" s="12"/>
      <c r="O78" s="12"/>
      <c r="P78" s="12"/>
      <c r="Q78" s="12"/>
      <c r="R78" s="12"/>
      <c r="T78" s="65"/>
      <c r="U78" s="100"/>
    </row>
    <row r="79" spans="1:21" x14ac:dyDescent="0.25">
      <c r="A79" s="9" t="s">
        <v>4</v>
      </c>
      <c r="B79" s="9"/>
      <c r="C79" s="9"/>
      <c r="D79" s="10" t="s">
        <v>9</v>
      </c>
      <c r="E79" s="9" t="s">
        <v>77</v>
      </c>
      <c r="F79" s="9" t="s">
        <v>31</v>
      </c>
      <c r="G79" s="10" t="s">
        <v>120</v>
      </c>
      <c r="H79" s="10">
        <v>2022</v>
      </c>
      <c r="I79" s="10">
        <v>2023</v>
      </c>
      <c r="J79" s="10">
        <v>2024</v>
      </c>
      <c r="K79" s="10">
        <v>2025</v>
      </c>
      <c r="L79" s="10">
        <v>2026</v>
      </c>
      <c r="M79" s="10">
        <v>2027</v>
      </c>
      <c r="N79" s="10">
        <v>2028</v>
      </c>
      <c r="O79" s="10">
        <v>2029</v>
      </c>
      <c r="P79" s="10">
        <v>2030</v>
      </c>
      <c r="Q79" s="10">
        <v>2031</v>
      </c>
      <c r="R79" s="10" t="s">
        <v>3</v>
      </c>
      <c r="S79" s="10" t="s">
        <v>3</v>
      </c>
    </row>
    <row r="80" spans="1:21" x14ac:dyDescent="0.25">
      <c r="A80" s="19"/>
      <c r="B80" s="19"/>
      <c r="C80" s="19"/>
      <c r="D80" s="20"/>
      <c r="E80" s="20" t="s">
        <v>79</v>
      </c>
      <c r="F80" s="20"/>
      <c r="G80" s="20" t="s">
        <v>121</v>
      </c>
      <c r="H80" s="20"/>
      <c r="I80" s="27"/>
      <c r="J80" s="27"/>
      <c r="K80" s="27"/>
      <c r="L80" s="27"/>
      <c r="M80" s="27"/>
      <c r="N80" s="27"/>
      <c r="O80" s="27"/>
      <c r="P80" s="27"/>
      <c r="Q80" s="27"/>
      <c r="R80" s="20" t="s">
        <v>59</v>
      </c>
      <c r="S80" s="20" t="s">
        <v>146</v>
      </c>
    </row>
    <row r="81" spans="1:20" x14ac:dyDescent="0.25">
      <c r="A81" s="21">
        <v>56</v>
      </c>
      <c r="B81" s="21"/>
      <c r="C81" s="21"/>
      <c r="D81" s="21">
        <v>9589</v>
      </c>
      <c r="E81" s="21" t="s">
        <v>7</v>
      </c>
      <c r="F81" s="6" t="s">
        <v>8</v>
      </c>
      <c r="G81" s="18"/>
      <c r="H81" s="16">
        <v>5000</v>
      </c>
      <c r="I81" s="16">
        <v>5000</v>
      </c>
      <c r="J81" s="16">
        <v>5000</v>
      </c>
      <c r="K81" s="16">
        <v>5000</v>
      </c>
      <c r="L81" s="16"/>
      <c r="M81" s="16"/>
      <c r="N81" s="16"/>
      <c r="O81" s="16"/>
      <c r="P81" s="16"/>
      <c r="Q81" s="16"/>
      <c r="R81" s="92"/>
      <c r="S81" s="85"/>
    </row>
    <row r="82" spans="1:20" x14ac:dyDescent="0.25">
      <c r="A82" s="6"/>
      <c r="B82" s="6"/>
      <c r="C82" s="6"/>
      <c r="D82" s="21"/>
      <c r="E82" s="21"/>
      <c r="F82" s="11" t="s">
        <v>106</v>
      </c>
      <c r="G82" s="5">
        <v>38000</v>
      </c>
      <c r="H82" s="5">
        <f>SUM(H81:H81)</f>
        <v>5000</v>
      </c>
      <c r="I82" s="5">
        <f>SUM(I81:I81)</f>
        <v>5000</v>
      </c>
      <c r="J82" s="5">
        <f>SUM(J81:J81)</f>
        <v>5000</v>
      </c>
      <c r="K82" s="5">
        <f>SUM(K81:K81)</f>
        <v>5000</v>
      </c>
      <c r="L82" s="5">
        <f>SUM(L81:L81)</f>
        <v>0</v>
      </c>
      <c r="M82" s="5">
        <f>SUM(M81:M81)</f>
        <v>0</v>
      </c>
      <c r="N82" s="5">
        <f>SUM(N81:N81)</f>
        <v>0</v>
      </c>
      <c r="O82" s="5">
        <f>SUM(O81:O81)</f>
        <v>0</v>
      </c>
      <c r="P82" s="5">
        <f>SUM(P81:P81)</f>
        <v>0</v>
      </c>
      <c r="Q82" s="5">
        <f>SUM(Q81:Q81)</f>
        <v>0</v>
      </c>
      <c r="R82" s="95">
        <f>SUM(R81:R81)</f>
        <v>0</v>
      </c>
    </row>
    <row r="83" spans="1:20" x14ac:dyDescent="0.25">
      <c r="A83" s="6"/>
      <c r="B83" s="6"/>
      <c r="C83" s="6"/>
      <c r="D83" s="21"/>
      <c r="E83" s="21"/>
      <c r="F83" s="11"/>
      <c r="G83" s="11"/>
      <c r="H83" s="11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20" x14ac:dyDescent="0.25">
      <c r="A84" s="9" t="s">
        <v>4</v>
      </c>
      <c r="B84" s="9"/>
      <c r="C84" s="9"/>
      <c r="D84" s="10" t="s">
        <v>9</v>
      </c>
      <c r="E84" s="10" t="s">
        <v>77</v>
      </c>
      <c r="F84" s="9" t="s">
        <v>32</v>
      </c>
      <c r="G84" s="10" t="s">
        <v>120</v>
      </c>
      <c r="H84" s="10">
        <v>2022</v>
      </c>
      <c r="I84" s="10">
        <v>2023</v>
      </c>
      <c r="J84" s="10">
        <v>2024</v>
      </c>
      <c r="K84" s="10">
        <v>2025</v>
      </c>
      <c r="L84" s="10">
        <v>2026</v>
      </c>
      <c r="M84" s="10">
        <v>2027</v>
      </c>
      <c r="N84" s="10">
        <v>2028</v>
      </c>
      <c r="O84" s="10">
        <v>2029</v>
      </c>
      <c r="P84" s="10">
        <v>2030</v>
      </c>
      <c r="Q84" s="10">
        <v>2031</v>
      </c>
      <c r="R84" s="10" t="s">
        <v>3</v>
      </c>
      <c r="S84" s="10" t="s">
        <v>3</v>
      </c>
    </row>
    <row r="85" spans="1:20" x14ac:dyDescent="0.25">
      <c r="A85" s="19"/>
      <c r="B85" s="19"/>
      <c r="C85" s="19"/>
      <c r="D85" s="20"/>
      <c r="E85" s="20" t="s">
        <v>79</v>
      </c>
      <c r="F85" s="20"/>
      <c r="G85" s="20" t="s">
        <v>121</v>
      </c>
      <c r="H85" s="20"/>
      <c r="I85" s="27"/>
      <c r="J85" s="27"/>
      <c r="K85" s="27"/>
      <c r="L85" s="27"/>
      <c r="M85" s="27"/>
      <c r="N85" s="27"/>
      <c r="O85" s="27"/>
      <c r="P85" s="27"/>
      <c r="Q85" s="27"/>
      <c r="R85" s="20" t="s">
        <v>59</v>
      </c>
      <c r="S85" s="20" t="s">
        <v>146</v>
      </c>
    </row>
    <row r="86" spans="1:20" x14ac:dyDescent="0.25">
      <c r="A86" s="21">
        <v>57</v>
      </c>
      <c r="B86" s="21"/>
      <c r="C86" s="21"/>
      <c r="D86" s="21">
        <v>9962</v>
      </c>
      <c r="E86" s="21" t="s">
        <v>6</v>
      </c>
      <c r="F86" s="6" t="s">
        <v>33</v>
      </c>
      <c r="G86" s="2">
        <v>28000</v>
      </c>
      <c r="H86" s="3">
        <v>3500</v>
      </c>
      <c r="I86" s="3">
        <v>3500</v>
      </c>
      <c r="J86" s="16">
        <v>2000</v>
      </c>
      <c r="K86" s="16">
        <v>2000</v>
      </c>
      <c r="L86" s="16"/>
      <c r="M86" s="14"/>
      <c r="N86" s="14"/>
      <c r="O86" s="14"/>
      <c r="P86" s="14"/>
      <c r="Q86" s="14"/>
      <c r="R86" s="82"/>
      <c r="S86" s="83"/>
    </row>
    <row r="87" spans="1:20" x14ac:dyDescent="0.25">
      <c r="A87" s="21">
        <v>60</v>
      </c>
      <c r="B87" s="21"/>
      <c r="C87" s="21"/>
      <c r="D87" s="21">
        <v>9750</v>
      </c>
      <c r="E87" s="21" t="s">
        <v>7</v>
      </c>
      <c r="F87" s="6" t="s">
        <v>107</v>
      </c>
      <c r="G87" s="35"/>
      <c r="H87" s="3">
        <v>1500</v>
      </c>
      <c r="I87" s="3">
        <v>1500</v>
      </c>
      <c r="J87" s="16">
        <v>1500</v>
      </c>
      <c r="K87" s="16"/>
      <c r="L87" s="16"/>
      <c r="M87" s="16"/>
      <c r="N87" s="16"/>
      <c r="O87" s="16"/>
      <c r="P87" s="16"/>
      <c r="Q87" s="16"/>
      <c r="R87" s="92"/>
      <c r="S87" s="85"/>
    </row>
    <row r="88" spans="1:20" x14ac:dyDescent="0.25">
      <c r="A88" s="21">
        <v>62</v>
      </c>
      <c r="B88" s="21"/>
      <c r="C88" s="21"/>
      <c r="D88" s="21" t="s">
        <v>122</v>
      </c>
      <c r="E88" s="46" t="s">
        <v>6</v>
      </c>
      <c r="F88" s="29" t="s">
        <v>108</v>
      </c>
      <c r="G88" s="56">
        <v>3000</v>
      </c>
      <c r="H88" s="3">
        <v>3000</v>
      </c>
      <c r="I88" s="3">
        <v>0</v>
      </c>
      <c r="J88" s="16">
        <v>0</v>
      </c>
      <c r="K88" s="16"/>
      <c r="L88" s="16"/>
      <c r="M88" s="14"/>
      <c r="N88" s="14"/>
      <c r="O88" s="14"/>
      <c r="P88" s="14"/>
      <c r="Q88" s="14"/>
      <c r="R88" s="92"/>
      <c r="S88" s="85"/>
    </row>
    <row r="89" spans="1:20" x14ac:dyDescent="0.25">
      <c r="A89" s="21">
        <v>63</v>
      </c>
      <c r="B89" s="21">
        <v>2021</v>
      </c>
      <c r="C89" s="21">
        <v>2024</v>
      </c>
      <c r="D89" s="21" t="s">
        <v>123</v>
      </c>
      <c r="E89" s="46" t="s">
        <v>6</v>
      </c>
      <c r="F89" s="29" t="s">
        <v>109</v>
      </c>
      <c r="G89" s="56">
        <v>12000</v>
      </c>
      <c r="H89" s="3">
        <v>3000</v>
      </c>
      <c r="I89" s="3">
        <v>3000</v>
      </c>
      <c r="J89" s="16">
        <v>3000</v>
      </c>
      <c r="K89" s="16"/>
      <c r="L89" s="16"/>
      <c r="M89" s="16"/>
      <c r="N89" s="16"/>
      <c r="O89" s="16"/>
      <c r="P89" s="16"/>
      <c r="Q89" s="16"/>
      <c r="R89" s="92"/>
      <c r="S89" s="85"/>
    </row>
    <row r="90" spans="1:20" x14ac:dyDescent="0.25">
      <c r="A90" s="21"/>
      <c r="B90" s="21"/>
      <c r="C90" s="21"/>
      <c r="D90" s="21" t="s">
        <v>131</v>
      </c>
      <c r="E90" s="46"/>
      <c r="F90" s="29" t="s">
        <v>159</v>
      </c>
      <c r="G90" s="56"/>
      <c r="H90" s="3"/>
      <c r="I90" s="3">
        <v>2500</v>
      </c>
      <c r="J90" s="16">
        <v>2500</v>
      </c>
      <c r="K90" s="16">
        <v>5000</v>
      </c>
      <c r="L90" s="16"/>
      <c r="M90" s="16"/>
      <c r="N90" s="16"/>
      <c r="O90" s="16"/>
      <c r="P90" s="16"/>
      <c r="Q90" s="16"/>
      <c r="R90" s="92"/>
      <c r="S90" s="85"/>
    </row>
    <row r="91" spans="1:20" x14ac:dyDescent="0.25">
      <c r="A91" s="6"/>
      <c r="B91" s="6"/>
      <c r="C91" s="6"/>
      <c r="D91" s="21"/>
      <c r="E91" s="21"/>
      <c r="F91" s="11" t="s">
        <v>110</v>
      </c>
      <c r="G91" s="5">
        <v>74000</v>
      </c>
      <c r="H91" s="3">
        <f>SUM(H86:H90)</f>
        <v>11000</v>
      </c>
      <c r="I91" s="3">
        <f>SUM(I86:I90)</f>
        <v>10500</v>
      </c>
      <c r="J91" s="16">
        <f>SUM(J86:J90)</f>
        <v>9000</v>
      </c>
      <c r="K91" s="16">
        <f>SUM(K86:K90)</f>
        <v>7000</v>
      </c>
      <c r="L91" s="16"/>
      <c r="M91" s="14"/>
      <c r="N91" s="14"/>
      <c r="O91" s="14"/>
      <c r="P91" s="14"/>
      <c r="Q91" s="14"/>
      <c r="R91" s="96">
        <f>SUM(R86:R90)</f>
        <v>0</v>
      </c>
      <c r="S91" s="85"/>
    </row>
    <row r="92" spans="1:20" x14ac:dyDescent="0.25">
      <c r="A92" s="6"/>
      <c r="B92" s="6"/>
      <c r="C92" s="6"/>
      <c r="D92" s="21"/>
      <c r="E92" s="21"/>
      <c r="F92" s="11"/>
      <c r="G92" s="11"/>
      <c r="H92" s="3"/>
      <c r="I92" s="3"/>
      <c r="J92" s="16"/>
      <c r="K92" s="16"/>
      <c r="L92" s="16"/>
      <c r="M92" s="16"/>
      <c r="N92" s="16"/>
      <c r="O92" s="16"/>
      <c r="P92" s="16"/>
      <c r="Q92" s="16"/>
      <c r="R92" s="12"/>
    </row>
    <row r="93" spans="1:20" x14ac:dyDescent="0.25">
      <c r="A93" s="9" t="s">
        <v>4</v>
      </c>
      <c r="B93" s="9"/>
      <c r="C93" s="9"/>
      <c r="D93" s="10" t="s">
        <v>9</v>
      </c>
      <c r="E93" s="10" t="s">
        <v>77</v>
      </c>
      <c r="F93" s="9" t="s">
        <v>1</v>
      </c>
      <c r="G93" s="10" t="s">
        <v>120</v>
      </c>
      <c r="H93" s="10">
        <v>2022</v>
      </c>
      <c r="I93" s="10">
        <v>2023</v>
      </c>
      <c r="J93" s="10">
        <v>2024</v>
      </c>
      <c r="K93" s="10">
        <v>2025</v>
      </c>
      <c r="L93" s="10">
        <v>2026</v>
      </c>
      <c r="M93" s="10">
        <v>2027</v>
      </c>
      <c r="N93" s="10">
        <v>2028</v>
      </c>
      <c r="O93" s="10">
        <v>2029</v>
      </c>
      <c r="P93" s="10">
        <v>2030</v>
      </c>
      <c r="Q93" s="10">
        <v>2031</v>
      </c>
      <c r="R93" s="10" t="s">
        <v>3</v>
      </c>
      <c r="S93" s="10" t="s">
        <v>3</v>
      </c>
    </row>
    <row r="94" spans="1:20" x14ac:dyDescent="0.25">
      <c r="A94" s="19"/>
      <c r="B94" s="19"/>
      <c r="C94" s="19"/>
      <c r="D94" s="20"/>
      <c r="E94" s="20" t="s">
        <v>79</v>
      </c>
      <c r="F94" s="20"/>
      <c r="G94" s="20" t="s">
        <v>121</v>
      </c>
      <c r="H94" s="20"/>
      <c r="I94" s="27"/>
      <c r="J94" s="27"/>
      <c r="K94" s="27"/>
      <c r="L94" s="27"/>
      <c r="M94" s="27"/>
      <c r="N94" s="27"/>
      <c r="O94" s="27"/>
      <c r="P94" s="27"/>
      <c r="Q94" s="27"/>
      <c r="R94" s="20" t="s">
        <v>59</v>
      </c>
      <c r="S94" s="20" t="s">
        <v>146</v>
      </c>
    </row>
    <row r="95" spans="1:20" x14ac:dyDescent="0.25">
      <c r="A95" s="21">
        <v>62</v>
      </c>
      <c r="B95" s="21"/>
      <c r="C95" s="21"/>
      <c r="D95" s="21">
        <v>9604</v>
      </c>
      <c r="E95" s="21" t="s">
        <v>7</v>
      </c>
      <c r="F95" s="6" t="s">
        <v>34</v>
      </c>
      <c r="G95" s="2">
        <v>367250</v>
      </c>
      <c r="H95" s="3">
        <v>36500</v>
      </c>
      <c r="I95" s="3">
        <v>60800</v>
      </c>
      <c r="J95" s="3">
        <v>64100</v>
      </c>
      <c r="K95" s="3">
        <v>70500</v>
      </c>
      <c r="L95" s="3">
        <v>28000</v>
      </c>
      <c r="M95" s="3">
        <v>58000</v>
      </c>
      <c r="N95" s="3">
        <v>58000</v>
      </c>
      <c r="O95" s="3">
        <v>58000</v>
      </c>
      <c r="P95" s="3">
        <v>58000</v>
      </c>
      <c r="Q95" s="3">
        <v>58000</v>
      </c>
      <c r="R95" s="82"/>
      <c r="S95" s="83"/>
    </row>
    <row r="96" spans="1:20" x14ac:dyDescent="0.25">
      <c r="A96" s="21"/>
      <c r="B96" s="21"/>
      <c r="C96" s="21"/>
      <c r="D96" s="21"/>
      <c r="E96" s="21"/>
      <c r="F96" s="6" t="s">
        <v>145</v>
      </c>
      <c r="G96" s="2"/>
      <c r="H96" s="3"/>
      <c r="I96" s="3"/>
      <c r="J96" s="47">
        <v>1500</v>
      </c>
      <c r="K96" s="47">
        <v>1500</v>
      </c>
      <c r="L96" s="47">
        <v>30000</v>
      </c>
      <c r="M96" s="47">
        <v>10000</v>
      </c>
      <c r="N96" s="47">
        <v>10000</v>
      </c>
      <c r="O96" s="47">
        <v>10000</v>
      </c>
      <c r="P96" s="47">
        <v>10000</v>
      </c>
      <c r="Q96" s="47">
        <v>10000</v>
      </c>
      <c r="R96" s="92"/>
      <c r="S96" s="85"/>
      <c r="T96" t="s">
        <v>147</v>
      </c>
    </row>
    <row r="97" spans="1:20" x14ac:dyDescent="0.25">
      <c r="A97" s="21">
        <v>63</v>
      </c>
      <c r="B97" s="21"/>
      <c r="C97" s="21"/>
      <c r="D97" s="21">
        <v>9617</v>
      </c>
      <c r="E97" s="21" t="s">
        <v>7</v>
      </c>
      <c r="F97" s="6" t="s">
        <v>35</v>
      </c>
      <c r="G97" s="2">
        <v>14800</v>
      </c>
      <c r="H97" s="4"/>
      <c r="I97" s="17"/>
      <c r="J97" s="16"/>
      <c r="K97" s="16"/>
      <c r="L97" s="16"/>
      <c r="M97" s="16"/>
      <c r="N97" s="16"/>
      <c r="O97" s="16"/>
      <c r="P97" s="16"/>
      <c r="Q97" s="16"/>
      <c r="R97" s="92"/>
      <c r="S97" s="85"/>
    </row>
    <row r="98" spans="1:20" x14ac:dyDescent="0.25">
      <c r="A98" s="21">
        <v>64</v>
      </c>
      <c r="B98" s="21"/>
      <c r="C98" s="21"/>
      <c r="D98" s="21">
        <v>9614</v>
      </c>
      <c r="E98" s="21" t="s">
        <v>7</v>
      </c>
      <c r="F98" s="6" t="s">
        <v>36</v>
      </c>
      <c r="G98" s="2">
        <v>28000</v>
      </c>
      <c r="H98" s="4"/>
      <c r="I98" s="17"/>
      <c r="J98" s="16"/>
      <c r="K98" s="16"/>
      <c r="L98" s="14"/>
      <c r="M98" s="14"/>
      <c r="N98" s="14"/>
      <c r="O98" s="14"/>
      <c r="P98" s="14"/>
      <c r="Q98" s="14"/>
      <c r="R98" s="92"/>
      <c r="S98" s="85"/>
    </row>
    <row r="99" spans="1:20" x14ac:dyDescent="0.25">
      <c r="A99" s="21">
        <v>65</v>
      </c>
      <c r="B99" s="21"/>
      <c r="C99" s="21"/>
      <c r="D99" s="21">
        <v>9611</v>
      </c>
      <c r="E99" s="21" t="s">
        <v>7</v>
      </c>
      <c r="F99" s="6" t="s">
        <v>37</v>
      </c>
      <c r="G99" s="2">
        <v>100300</v>
      </c>
      <c r="H99" s="4"/>
      <c r="I99" s="17"/>
      <c r="J99" s="16"/>
      <c r="K99" s="16"/>
      <c r="L99" s="16"/>
      <c r="M99" s="16"/>
      <c r="N99" s="16"/>
      <c r="O99" s="16"/>
      <c r="P99" s="16"/>
      <c r="Q99" s="16"/>
      <c r="R99" s="92"/>
      <c r="S99" s="85"/>
    </row>
    <row r="100" spans="1:20" x14ac:dyDescent="0.25">
      <c r="A100" s="21">
        <v>66</v>
      </c>
      <c r="B100" s="21"/>
      <c r="C100" s="21"/>
      <c r="D100" s="21" t="s">
        <v>38</v>
      </c>
      <c r="E100" s="21" t="s">
        <v>7</v>
      </c>
      <c r="F100" s="6" t="s">
        <v>39</v>
      </c>
      <c r="G100" s="2">
        <v>40000</v>
      </c>
      <c r="H100" s="4"/>
      <c r="I100" s="4"/>
      <c r="J100" s="17"/>
      <c r="K100" s="16"/>
      <c r="L100" s="16"/>
      <c r="M100" s="16"/>
      <c r="N100" s="16"/>
      <c r="O100" s="16"/>
      <c r="P100" s="16"/>
      <c r="Q100" s="16"/>
      <c r="R100" s="92"/>
      <c r="S100" s="85"/>
    </row>
    <row r="101" spans="1:20" x14ac:dyDescent="0.25">
      <c r="A101" s="21">
        <v>67</v>
      </c>
      <c r="B101" s="21"/>
      <c r="C101" s="21"/>
      <c r="D101" s="21" t="s">
        <v>40</v>
      </c>
      <c r="E101" s="21" t="s">
        <v>7</v>
      </c>
      <c r="F101" s="6" t="s">
        <v>41</v>
      </c>
      <c r="G101" s="2">
        <v>5000</v>
      </c>
      <c r="H101" s="4"/>
      <c r="I101" s="17"/>
      <c r="J101" s="16"/>
      <c r="K101" s="16"/>
      <c r="L101" s="14"/>
      <c r="M101" s="14"/>
      <c r="N101" s="14"/>
      <c r="O101" s="14"/>
      <c r="P101" s="14"/>
      <c r="Q101" s="14"/>
      <c r="R101" s="92"/>
      <c r="S101" s="85"/>
    </row>
    <row r="102" spans="1:20" x14ac:dyDescent="0.25">
      <c r="A102" s="21">
        <v>68</v>
      </c>
      <c r="B102" s="21"/>
      <c r="C102" s="21"/>
      <c r="D102" s="21">
        <v>9613</v>
      </c>
      <c r="E102" s="21" t="s">
        <v>7</v>
      </c>
      <c r="F102" s="6" t="s">
        <v>43</v>
      </c>
      <c r="G102" s="2">
        <v>89000</v>
      </c>
      <c r="H102" s="4"/>
      <c r="I102" s="17"/>
      <c r="J102" s="16"/>
      <c r="K102" s="16"/>
      <c r="L102" s="14"/>
      <c r="M102" s="14"/>
      <c r="N102" s="14"/>
      <c r="O102" s="14"/>
      <c r="P102" s="14"/>
      <c r="Q102" s="14"/>
      <c r="R102" s="92"/>
      <c r="S102" s="85"/>
    </row>
    <row r="103" spans="1:20" x14ac:dyDescent="0.25">
      <c r="A103" s="21">
        <v>69</v>
      </c>
      <c r="B103" s="21"/>
      <c r="C103" s="21"/>
      <c r="D103" s="21">
        <v>9601</v>
      </c>
      <c r="E103" s="21" t="s">
        <v>7</v>
      </c>
      <c r="F103" s="6" t="s">
        <v>111</v>
      </c>
      <c r="G103" s="2">
        <v>11000</v>
      </c>
      <c r="H103" s="4"/>
      <c r="I103" s="14"/>
      <c r="J103" s="14"/>
      <c r="K103" s="14"/>
      <c r="L103" s="14"/>
      <c r="M103" s="14"/>
      <c r="N103" s="14"/>
      <c r="O103" s="14"/>
      <c r="P103" s="14"/>
      <c r="Q103" s="14"/>
      <c r="R103" s="92"/>
      <c r="S103" s="85"/>
    </row>
    <row r="104" spans="1:20" x14ac:dyDescent="0.25">
      <c r="A104" s="21">
        <v>70</v>
      </c>
      <c r="B104" s="21"/>
      <c r="C104" s="21"/>
      <c r="D104" s="21">
        <v>9606</v>
      </c>
      <c r="E104" s="21" t="s">
        <v>7</v>
      </c>
      <c r="F104" s="6" t="s">
        <v>44</v>
      </c>
      <c r="G104" s="2">
        <v>15000</v>
      </c>
      <c r="H104" s="4"/>
      <c r="I104" s="17"/>
      <c r="J104" s="16"/>
      <c r="K104" s="16"/>
      <c r="L104" s="14"/>
      <c r="M104" s="14"/>
      <c r="N104" s="14"/>
      <c r="O104" s="14"/>
      <c r="P104" s="14"/>
      <c r="Q104" s="14"/>
      <c r="R104" s="92"/>
      <c r="S104" s="85"/>
    </row>
    <row r="105" spans="1:20" x14ac:dyDescent="0.25">
      <c r="A105" s="21"/>
      <c r="B105" s="21"/>
      <c r="C105" s="21"/>
      <c r="D105" s="21"/>
      <c r="E105" s="21" t="s">
        <v>7</v>
      </c>
      <c r="F105" s="6" t="s">
        <v>135</v>
      </c>
      <c r="G105" s="2">
        <v>50500</v>
      </c>
      <c r="H105" s="3">
        <v>2500</v>
      </c>
      <c r="I105" s="15">
        <v>24000</v>
      </c>
      <c r="J105" s="15">
        <v>24000</v>
      </c>
      <c r="K105" s="16"/>
      <c r="L105" s="14"/>
      <c r="M105" s="14"/>
      <c r="N105" s="14"/>
      <c r="O105" s="14"/>
      <c r="P105" s="14"/>
      <c r="Q105" s="14"/>
      <c r="R105" s="92"/>
      <c r="S105" s="85"/>
    </row>
    <row r="106" spans="1:20" x14ac:dyDescent="0.25">
      <c r="A106" s="21"/>
      <c r="B106" s="21"/>
      <c r="C106" s="21"/>
      <c r="D106" s="21"/>
      <c r="E106" s="21" t="s">
        <v>7</v>
      </c>
      <c r="F106" s="6" t="s">
        <v>133</v>
      </c>
      <c r="G106" s="2">
        <v>5000</v>
      </c>
      <c r="H106" s="4"/>
      <c r="I106" s="17"/>
      <c r="J106" s="16"/>
      <c r="K106" s="16"/>
      <c r="L106" s="14"/>
      <c r="M106" s="14"/>
      <c r="N106" s="14"/>
      <c r="O106" s="14"/>
      <c r="P106" s="14"/>
      <c r="Q106" s="14"/>
      <c r="R106" s="92"/>
      <c r="S106" s="85"/>
    </row>
    <row r="107" spans="1:20" x14ac:dyDescent="0.25">
      <c r="A107" s="21"/>
      <c r="B107" s="21"/>
      <c r="C107" s="21"/>
      <c r="D107" s="21"/>
      <c r="E107" s="21" t="s">
        <v>7</v>
      </c>
      <c r="F107" s="6" t="s">
        <v>151</v>
      </c>
      <c r="G107" s="2">
        <v>2200</v>
      </c>
      <c r="H107" s="4"/>
      <c r="I107" s="17"/>
      <c r="J107" s="16"/>
      <c r="K107" s="16"/>
      <c r="L107" s="14"/>
      <c r="M107" s="14"/>
      <c r="N107" s="14"/>
      <c r="O107" s="14"/>
      <c r="P107" s="14"/>
      <c r="Q107" s="14"/>
      <c r="R107" s="92"/>
      <c r="S107" s="85"/>
    </row>
    <row r="108" spans="1:20" x14ac:dyDescent="0.25">
      <c r="A108" s="21"/>
      <c r="B108" s="21"/>
      <c r="C108" s="21"/>
      <c r="D108" s="21"/>
      <c r="E108" s="21" t="s">
        <v>7</v>
      </c>
      <c r="F108" s="6" t="s">
        <v>134</v>
      </c>
      <c r="G108" s="2">
        <v>3000</v>
      </c>
      <c r="H108" s="4"/>
      <c r="I108" s="17"/>
      <c r="J108" s="16"/>
      <c r="K108" s="16"/>
      <c r="L108" s="14"/>
      <c r="M108" s="14"/>
      <c r="N108" s="14"/>
      <c r="O108" s="14"/>
      <c r="P108" s="14"/>
      <c r="Q108" s="14"/>
      <c r="R108" s="92"/>
      <c r="S108" s="85"/>
    </row>
    <row r="109" spans="1:20" x14ac:dyDescent="0.25">
      <c r="A109" s="21"/>
      <c r="B109" s="21"/>
      <c r="C109" s="21"/>
      <c r="D109" s="21"/>
      <c r="E109" s="21"/>
      <c r="F109" s="11" t="s">
        <v>112</v>
      </c>
      <c r="G109" s="5">
        <v>670350</v>
      </c>
      <c r="H109" s="13">
        <f>SUM(H95:H108)</f>
        <v>39000</v>
      </c>
      <c r="I109" s="13">
        <f t="shared" ref="I109:Q109" si="4">SUM(I95:I108)</f>
        <v>84800</v>
      </c>
      <c r="J109" s="13">
        <f t="shared" si="4"/>
        <v>89600</v>
      </c>
      <c r="K109" s="13">
        <f t="shared" si="4"/>
        <v>72000</v>
      </c>
      <c r="L109" s="13">
        <f t="shared" si="4"/>
        <v>58000</v>
      </c>
      <c r="M109" s="13">
        <f t="shared" si="4"/>
        <v>68000</v>
      </c>
      <c r="N109" s="13">
        <f t="shared" si="4"/>
        <v>68000</v>
      </c>
      <c r="O109" s="13">
        <f t="shared" si="4"/>
        <v>68000</v>
      </c>
      <c r="P109" s="13">
        <f t="shared" si="4"/>
        <v>68000</v>
      </c>
      <c r="Q109" s="13">
        <f t="shared" si="4"/>
        <v>68000</v>
      </c>
      <c r="R109" s="97">
        <f t="shared" ref="R109" si="5">SUM(R95:R104)</f>
        <v>0</v>
      </c>
      <c r="S109" s="85"/>
    </row>
    <row r="110" spans="1:20" x14ac:dyDescent="0.25">
      <c r="A110" s="21">
        <v>71</v>
      </c>
      <c r="B110" s="21"/>
      <c r="C110" s="21"/>
      <c r="D110" s="21">
        <v>9643</v>
      </c>
      <c r="E110" s="21" t="s">
        <v>7</v>
      </c>
      <c r="F110" s="48" t="s">
        <v>45</v>
      </c>
      <c r="G110" s="2">
        <v>311000</v>
      </c>
      <c r="H110" s="3">
        <v>65700</v>
      </c>
      <c r="I110" s="3">
        <v>123500</v>
      </c>
      <c r="J110" s="3">
        <v>114600</v>
      </c>
      <c r="K110" s="3">
        <v>121000</v>
      </c>
      <c r="L110" s="3">
        <v>22000</v>
      </c>
      <c r="M110" s="3">
        <v>22000</v>
      </c>
      <c r="N110" s="3">
        <v>22000</v>
      </c>
      <c r="O110" s="3">
        <v>22000</v>
      </c>
      <c r="P110" s="3">
        <v>22000</v>
      </c>
      <c r="Q110" s="3">
        <v>22000</v>
      </c>
      <c r="R110" s="91"/>
      <c r="S110" s="85"/>
    </row>
    <row r="111" spans="1:20" x14ac:dyDescent="0.25">
      <c r="A111" s="21">
        <v>72</v>
      </c>
      <c r="B111" s="21"/>
      <c r="C111" s="21"/>
      <c r="D111" s="21">
        <v>9649</v>
      </c>
      <c r="E111" s="21" t="s">
        <v>7</v>
      </c>
      <c r="F111" s="48" t="s">
        <v>46</v>
      </c>
      <c r="G111" s="2">
        <v>106800</v>
      </c>
      <c r="H111" s="4"/>
      <c r="I111" s="17"/>
      <c r="J111" s="14"/>
      <c r="K111" s="47"/>
      <c r="L111" s="47">
        <v>20000</v>
      </c>
      <c r="M111" s="47">
        <v>10000</v>
      </c>
      <c r="N111" s="47">
        <v>10000</v>
      </c>
      <c r="O111" s="47">
        <v>10000</v>
      </c>
      <c r="P111" s="47">
        <v>10000</v>
      </c>
      <c r="Q111" s="47">
        <v>10000</v>
      </c>
      <c r="R111" s="22"/>
      <c r="S111" s="85"/>
      <c r="T111" t="s">
        <v>147</v>
      </c>
    </row>
    <row r="112" spans="1:20" x14ac:dyDescent="0.25">
      <c r="A112" s="21">
        <v>73</v>
      </c>
      <c r="B112" s="21"/>
      <c r="C112" s="21"/>
      <c r="D112" s="21">
        <v>9651</v>
      </c>
      <c r="E112" s="21" t="s">
        <v>7</v>
      </c>
      <c r="F112" s="48" t="s">
        <v>47</v>
      </c>
      <c r="G112" s="2">
        <v>17700</v>
      </c>
      <c r="H112" s="3"/>
      <c r="I112" s="17"/>
      <c r="J112" s="14"/>
      <c r="K112" s="14"/>
      <c r="L112" s="14"/>
      <c r="M112" s="14"/>
      <c r="N112" s="14"/>
      <c r="O112" s="14"/>
      <c r="P112" s="14"/>
      <c r="Q112" s="14"/>
      <c r="R112" s="22"/>
      <c r="S112" s="85"/>
    </row>
    <row r="113" spans="1:19" x14ac:dyDescent="0.25">
      <c r="A113" s="21">
        <v>74</v>
      </c>
      <c r="B113" s="21"/>
      <c r="C113" s="21"/>
      <c r="D113" s="21">
        <v>9662</v>
      </c>
      <c r="E113" s="21" t="s">
        <v>7</v>
      </c>
      <c r="F113" s="48" t="s">
        <v>35</v>
      </c>
      <c r="G113" s="2">
        <v>14900</v>
      </c>
      <c r="H113" s="4"/>
      <c r="I113" s="17"/>
      <c r="J113" s="14"/>
      <c r="K113" s="14"/>
      <c r="L113" s="16"/>
      <c r="M113" s="16"/>
      <c r="N113" s="16"/>
      <c r="O113" s="16"/>
      <c r="P113" s="16"/>
      <c r="Q113" s="16"/>
      <c r="R113" s="22"/>
      <c r="S113" s="85"/>
    </row>
    <row r="114" spans="1:19" x14ac:dyDescent="0.25">
      <c r="A114" s="21">
        <v>75</v>
      </c>
      <c r="B114" s="21"/>
      <c r="C114" s="21"/>
      <c r="D114" s="21">
        <v>9655</v>
      </c>
      <c r="E114" s="21" t="s">
        <v>7</v>
      </c>
      <c r="F114" s="48" t="s">
        <v>48</v>
      </c>
      <c r="G114" s="2">
        <v>59700</v>
      </c>
      <c r="H114" s="4"/>
      <c r="I114" s="17"/>
      <c r="J114" s="14"/>
      <c r="K114" s="14"/>
      <c r="L114" s="14"/>
      <c r="M114" s="14"/>
      <c r="N114" s="14"/>
      <c r="O114" s="14"/>
      <c r="P114" s="14"/>
      <c r="Q114" s="14"/>
      <c r="R114" s="22"/>
      <c r="S114" s="85"/>
    </row>
    <row r="115" spans="1:19" x14ac:dyDescent="0.25">
      <c r="A115" s="21">
        <v>76</v>
      </c>
      <c r="B115" s="21"/>
      <c r="C115" s="21"/>
      <c r="D115" s="21">
        <v>9654</v>
      </c>
      <c r="E115" s="21" t="s">
        <v>7</v>
      </c>
      <c r="F115" s="48" t="s">
        <v>49</v>
      </c>
      <c r="G115" s="2">
        <v>14000</v>
      </c>
      <c r="H115" s="4"/>
      <c r="I115" s="17"/>
      <c r="J115" s="14"/>
      <c r="K115" s="14"/>
      <c r="L115" s="16"/>
      <c r="M115" s="16"/>
      <c r="N115" s="16"/>
      <c r="O115" s="16"/>
      <c r="P115" s="16"/>
      <c r="Q115" s="16"/>
      <c r="R115" s="22"/>
      <c r="S115" s="85"/>
    </row>
    <row r="116" spans="1:19" x14ac:dyDescent="0.25">
      <c r="A116" s="21">
        <v>77</v>
      </c>
      <c r="B116" s="21"/>
      <c r="C116" s="21"/>
      <c r="D116" s="21">
        <v>9650</v>
      </c>
      <c r="E116" s="21" t="s">
        <v>7</v>
      </c>
      <c r="F116" s="48" t="s">
        <v>50</v>
      </c>
      <c r="G116" s="2">
        <v>40200</v>
      </c>
      <c r="H116" s="4"/>
      <c r="I116" s="17"/>
      <c r="J116" s="14"/>
      <c r="K116" s="14"/>
      <c r="L116" s="14"/>
      <c r="M116" s="14"/>
      <c r="N116" s="14"/>
      <c r="O116" s="14"/>
      <c r="P116" s="14"/>
      <c r="Q116" s="14"/>
      <c r="R116" s="22"/>
      <c r="S116" s="85"/>
    </row>
    <row r="117" spans="1:19" x14ac:dyDescent="0.25">
      <c r="A117" s="21">
        <v>78</v>
      </c>
      <c r="B117" s="21"/>
      <c r="C117" s="21"/>
      <c r="D117" s="21">
        <v>9635</v>
      </c>
      <c r="E117" s="21" t="s">
        <v>7</v>
      </c>
      <c r="F117" s="48" t="s">
        <v>42</v>
      </c>
      <c r="G117" s="2">
        <v>44000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22"/>
      <c r="S117" s="85"/>
    </row>
    <row r="118" spans="1:19" x14ac:dyDescent="0.25">
      <c r="A118" s="21">
        <v>79</v>
      </c>
      <c r="B118" s="21"/>
      <c r="C118" s="21"/>
      <c r="D118" s="21">
        <v>9636</v>
      </c>
      <c r="E118" s="21" t="s">
        <v>7</v>
      </c>
      <c r="F118" s="48" t="s">
        <v>51</v>
      </c>
      <c r="G118" s="2">
        <v>73000</v>
      </c>
      <c r="H118" s="14"/>
      <c r="I118" s="14"/>
      <c r="J118" s="14"/>
      <c r="K118" s="14"/>
      <c r="L118" s="16"/>
      <c r="M118" s="16"/>
      <c r="N118" s="16"/>
      <c r="O118" s="16"/>
      <c r="P118" s="16"/>
      <c r="Q118" s="16"/>
      <c r="R118" s="22"/>
      <c r="S118" s="85"/>
    </row>
    <row r="119" spans="1:19" x14ac:dyDescent="0.25">
      <c r="A119" s="21">
        <v>80</v>
      </c>
      <c r="B119" s="21"/>
      <c r="C119" s="21"/>
      <c r="D119" s="21">
        <v>9639</v>
      </c>
      <c r="E119" s="21" t="s">
        <v>7</v>
      </c>
      <c r="F119" s="48" t="s">
        <v>52</v>
      </c>
      <c r="G119" s="2">
        <v>141000</v>
      </c>
      <c r="H119" s="14"/>
      <c r="I119" s="14"/>
      <c r="J119" s="14"/>
      <c r="K119" s="14"/>
      <c r="L119" s="16"/>
      <c r="M119" s="16"/>
      <c r="N119" s="16"/>
      <c r="O119" s="16"/>
      <c r="P119" s="16"/>
      <c r="Q119" s="16"/>
      <c r="R119" s="22"/>
      <c r="S119" s="85"/>
    </row>
    <row r="120" spans="1:19" x14ac:dyDescent="0.25">
      <c r="A120" s="21">
        <v>81</v>
      </c>
      <c r="B120" s="21"/>
      <c r="C120" s="21"/>
      <c r="D120" s="21">
        <v>9658</v>
      </c>
      <c r="E120" s="21" t="s">
        <v>7</v>
      </c>
      <c r="F120" s="48" t="s">
        <v>53</v>
      </c>
      <c r="G120" s="2">
        <v>21000</v>
      </c>
      <c r="H120" s="3"/>
      <c r="I120" s="15"/>
      <c r="J120" s="14"/>
      <c r="K120" s="14"/>
      <c r="L120" s="14"/>
      <c r="M120" s="14"/>
      <c r="N120" s="14"/>
      <c r="O120" s="14"/>
      <c r="P120" s="14"/>
      <c r="Q120" s="14"/>
      <c r="R120" s="22"/>
      <c r="S120" s="85"/>
    </row>
    <row r="121" spans="1:19" x14ac:dyDescent="0.25">
      <c r="A121" s="21">
        <v>82</v>
      </c>
      <c r="B121" s="21"/>
      <c r="C121" s="21"/>
      <c r="D121" s="21">
        <v>9659</v>
      </c>
      <c r="E121" s="21" t="s">
        <v>7</v>
      </c>
      <c r="F121" s="48" t="s">
        <v>54</v>
      </c>
      <c r="G121" s="2">
        <v>12000</v>
      </c>
      <c r="H121" s="3"/>
      <c r="I121" s="15"/>
      <c r="J121" s="14"/>
      <c r="K121" s="14"/>
      <c r="L121" s="14"/>
      <c r="M121" s="14"/>
      <c r="N121" s="14"/>
      <c r="O121" s="14"/>
      <c r="P121" s="14"/>
      <c r="Q121" s="14"/>
      <c r="R121" s="22"/>
      <c r="S121" s="85"/>
    </row>
    <row r="122" spans="1:19" x14ac:dyDescent="0.25">
      <c r="A122" s="21">
        <v>83</v>
      </c>
      <c r="B122" s="21"/>
      <c r="C122" s="21"/>
      <c r="D122" s="21">
        <v>9625</v>
      </c>
      <c r="E122" s="21" t="s">
        <v>7</v>
      </c>
      <c r="F122" s="48" t="s">
        <v>55</v>
      </c>
      <c r="G122" s="2">
        <v>90000</v>
      </c>
      <c r="H122" s="14"/>
      <c r="I122" s="14"/>
      <c r="J122" s="14"/>
      <c r="K122" s="14"/>
      <c r="L122" s="16"/>
      <c r="M122" s="16"/>
      <c r="N122" s="16"/>
      <c r="O122" s="16"/>
      <c r="P122" s="16"/>
      <c r="Q122" s="16"/>
      <c r="R122" s="22"/>
      <c r="S122" s="85"/>
    </row>
    <row r="123" spans="1:19" x14ac:dyDescent="0.25">
      <c r="A123" s="21">
        <v>84</v>
      </c>
      <c r="B123" s="21"/>
      <c r="C123" s="21"/>
      <c r="D123" s="21" t="s">
        <v>56</v>
      </c>
      <c r="E123" s="21" t="s">
        <v>7</v>
      </c>
      <c r="F123" s="48" t="s">
        <v>57</v>
      </c>
      <c r="G123" s="2">
        <v>2000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22"/>
      <c r="S123" s="85"/>
    </row>
    <row r="124" spans="1:19" x14ac:dyDescent="0.25">
      <c r="A124" s="21">
        <v>85</v>
      </c>
      <c r="B124" s="21"/>
      <c r="C124" s="21"/>
      <c r="D124" s="21" t="s">
        <v>75</v>
      </c>
      <c r="E124" s="21" t="s">
        <v>7</v>
      </c>
      <c r="F124" s="7" t="s">
        <v>72</v>
      </c>
      <c r="G124" s="7">
        <v>855</v>
      </c>
      <c r="H124" s="4"/>
      <c r="I124" s="14"/>
      <c r="J124" s="14"/>
      <c r="K124" s="14"/>
      <c r="L124" s="14"/>
      <c r="M124" s="14"/>
      <c r="N124" s="14"/>
      <c r="O124" s="14"/>
      <c r="P124" s="14"/>
      <c r="Q124" s="14"/>
      <c r="R124" s="22"/>
      <c r="S124" s="85"/>
    </row>
    <row r="125" spans="1:19" x14ac:dyDescent="0.25">
      <c r="A125" s="21">
        <v>86</v>
      </c>
      <c r="B125" s="21"/>
      <c r="C125" s="21"/>
      <c r="D125" s="21">
        <v>9755</v>
      </c>
      <c r="E125" s="21" t="s">
        <v>7</v>
      </c>
      <c r="F125" s="7" t="s">
        <v>73</v>
      </c>
      <c r="G125" s="8">
        <v>5460</v>
      </c>
      <c r="H125" s="3">
        <v>5460</v>
      </c>
      <c r="I125" s="14"/>
      <c r="J125" s="14"/>
      <c r="K125" s="14"/>
      <c r="L125" s="14"/>
      <c r="M125" s="14"/>
      <c r="N125" s="14"/>
      <c r="O125" s="14"/>
      <c r="P125" s="14"/>
      <c r="Q125" s="14"/>
      <c r="R125" s="22"/>
      <c r="S125" s="85"/>
    </row>
    <row r="126" spans="1:19" x14ac:dyDescent="0.25">
      <c r="A126" s="6"/>
      <c r="B126" s="6"/>
      <c r="C126" s="6"/>
      <c r="D126" s="21"/>
      <c r="E126" s="21"/>
      <c r="F126" s="11" t="s">
        <v>113</v>
      </c>
      <c r="G126" s="5">
        <v>953615</v>
      </c>
      <c r="H126" s="5">
        <f t="shared" ref="H126:R126" si="6">SUM(H110:H125)</f>
        <v>71160</v>
      </c>
      <c r="I126" s="5">
        <f t="shared" si="6"/>
        <v>123500</v>
      </c>
      <c r="J126" s="5">
        <f t="shared" si="6"/>
        <v>114600</v>
      </c>
      <c r="K126" s="5">
        <f t="shared" si="6"/>
        <v>121000</v>
      </c>
      <c r="L126" s="5">
        <f t="shared" si="6"/>
        <v>42000</v>
      </c>
      <c r="M126" s="5">
        <f t="shared" si="6"/>
        <v>32000</v>
      </c>
      <c r="N126" s="5">
        <f t="shared" si="6"/>
        <v>32000</v>
      </c>
      <c r="O126" s="5">
        <f t="shared" si="6"/>
        <v>32000</v>
      </c>
      <c r="P126" s="5">
        <f t="shared" si="6"/>
        <v>32000</v>
      </c>
      <c r="Q126" s="5">
        <f t="shared" si="6"/>
        <v>32000</v>
      </c>
      <c r="R126" s="5">
        <f t="shared" si="6"/>
        <v>0</v>
      </c>
      <c r="S126" s="87"/>
    </row>
    <row r="127" spans="1:19" x14ac:dyDescent="0.25">
      <c r="A127" s="6"/>
      <c r="B127" s="6"/>
      <c r="C127" s="6"/>
      <c r="D127" s="21"/>
      <c r="E127" s="21"/>
      <c r="F127" s="11" t="s">
        <v>114</v>
      </c>
      <c r="G127" s="5">
        <v>1623965</v>
      </c>
      <c r="H127" s="5">
        <f t="shared" ref="H127:R127" si="7">H109+H126</f>
        <v>110160</v>
      </c>
      <c r="I127" s="5">
        <f t="shared" si="7"/>
        <v>208300</v>
      </c>
      <c r="J127" s="5">
        <f t="shared" si="7"/>
        <v>204200</v>
      </c>
      <c r="K127" s="5">
        <f t="shared" si="7"/>
        <v>193000</v>
      </c>
      <c r="L127" s="5">
        <f t="shared" si="7"/>
        <v>100000</v>
      </c>
      <c r="M127" s="5">
        <f t="shared" si="7"/>
        <v>100000</v>
      </c>
      <c r="N127" s="5">
        <f t="shared" si="7"/>
        <v>100000</v>
      </c>
      <c r="O127" s="5">
        <f t="shared" si="7"/>
        <v>100000</v>
      </c>
      <c r="P127" s="5">
        <f t="shared" si="7"/>
        <v>100000</v>
      </c>
      <c r="Q127" s="5">
        <f t="shared" si="7"/>
        <v>100000</v>
      </c>
      <c r="R127" s="5">
        <f t="shared" si="7"/>
        <v>0</v>
      </c>
      <c r="S127" s="87"/>
    </row>
    <row r="128" spans="1:19" ht="15.75" thickBot="1" x14ac:dyDescent="0.3">
      <c r="A128" s="123"/>
      <c r="B128" s="123"/>
      <c r="C128" s="123"/>
      <c r="D128" s="123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</row>
    <row r="129" spans="1:20" ht="15.75" thickBot="1" x14ac:dyDescent="0.3">
      <c r="A129" s="49"/>
      <c r="B129" s="57"/>
      <c r="C129" s="57"/>
      <c r="D129" s="50"/>
      <c r="E129" s="50"/>
      <c r="F129" s="9" t="s">
        <v>5</v>
      </c>
      <c r="G129" s="9"/>
      <c r="H129" s="10">
        <v>2022</v>
      </c>
      <c r="I129" s="10">
        <v>2023</v>
      </c>
      <c r="J129" s="10">
        <v>2024</v>
      </c>
      <c r="K129" s="10">
        <v>2025</v>
      </c>
      <c r="L129" s="10">
        <v>2026</v>
      </c>
      <c r="M129" s="10">
        <v>2027</v>
      </c>
      <c r="N129" s="10">
        <v>2028</v>
      </c>
      <c r="O129" s="10">
        <v>2029</v>
      </c>
      <c r="P129" s="10">
        <v>2030</v>
      </c>
      <c r="Q129" s="10">
        <v>2031</v>
      </c>
      <c r="R129" s="26"/>
      <c r="S129" s="26"/>
    </row>
    <row r="130" spans="1:20" x14ac:dyDescent="0.25">
      <c r="A130" s="6"/>
      <c r="B130" s="6"/>
      <c r="C130" s="6"/>
      <c r="D130" s="21"/>
      <c r="E130" s="21"/>
      <c r="F130" s="6" t="s">
        <v>128</v>
      </c>
      <c r="G130" s="5"/>
      <c r="H130" s="5">
        <f>H127</f>
        <v>110160</v>
      </c>
      <c r="I130" s="5">
        <f t="shared" ref="I130:Q130" si="8">I127</f>
        <v>208300</v>
      </c>
      <c r="J130" s="5">
        <f t="shared" si="8"/>
        <v>204200</v>
      </c>
      <c r="K130" s="5">
        <f t="shared" si="8"/>
        <v>193000</v>
      </c>
      <c r="L130" s="5">
        <f t="shared" si="8"/>
        <v>100000</v>
      </c>
      <c r="M130" s="5">
        <f t="shared" si="8"/>
        <v>100000</v>
      </c>
      <c r="N130" s="5">
        <f t="shared" si="8"/>
        <v>100000</v>
      </c>
      <c r="O130" s="5">
        <f t="shared" si="8"/>
        <v>100000</v>
      </c>
      <c r="P130" s="5">
        <f t="shared" si="8"/>
        <v>100000</v>
      </c>
      <c r="Q130" s="5">
        <f t="shared" si="8"/>
        <v>100000</v>
      </c>
      <c r="R130" s="98"/>
      <c r="S130" s="83"/>
    </row>
    <row r="131" spans="1:20" x14ac:dyDescent="0.25">
      <c r="A131" s="6"/>
      <c r="B131" s="6"/>
      <c r="C131" s="6"/>
      <c r="D131" s="21"/>
      <c r="E131" s="21"/>
      <c r="F131" s="6" t="s">
        <v>129</v>
      </c>
      <c r="G131" s="5"/>
      <c r="H131" s="5">
        <f>H11+H17+H31+H47+H66+H77+H82+H91</f>
        <v>266807</v>
      </c>
      <c r="I131" s="5">
        <f>I11+I17+I31+I47+I66+I77+I82+I91</f>
        <v>320975</v>
      </c>
      <c r="J131" s="5">
        <f>J11+J17+J31+J47+J66+J77+J82+J91</f>
        <v>392300</v>
      </c>
      <c r="K131" s="5">
        <f>K11+K17+K31+K47+K66+K77+K82+K91</f>
        <v>215500</v>
      </c>
      <c r="L131" s="5">
        <f>L11+L17+L31+L47+L66+L77+L82+L91</f>
        <v>434500</v>
      </c>
      <c r="M131" s="5">
        <f>M11+M17+M31+M47+M66+M77+M82+M91</f>
        <v>234500</v>
      </c>
      <c r="N131" s="5">
        <f>N11+N17+N31+N47+N66+N77+N82+N91</f>
        <v>106500</v>
      </c>
      <c r="O131" s="5">
        <f>O11+O17+O31+O47+O66+O77+O82+O91</f>
        <v>106500</v>
      </c>
      <c r="P131" s="5">
        <f>P11+P17+P31+P47+P66+P77+P82+P91</f>
        <v>106500</v>
      </c>
      <c r="Q131" s="5">
        <f>Q11+Q17+Q31+Q47+Q66+Q77+Q82+Q91</f>
        <v>106500</v>
      </c>
      <c r="R131" s="97"/>
      <c r="S131" s="85"/>
    </row>
    <row r="132" spans="1:20" x14ac:dyDescent="0.25">
      <c r="A132" s="6"/>
      <c r="B132" s="6"/>
      <c r="C132" s="6"/>
      <c r="D132" s="21"/>
      <c r="E132" s="21"/>
      <c r="F132" s="6"/>
      <c r="G132" s="6"/>
      <c r="H132" s="11"/>
      <c r="I132" s="12"/>
      <c r="J132" s="12"/>
      <c r="K132" s="12"/>
      <c r="L132" s="12"/>
      <c r="M132" s="12"/>
      <c r="N132" s="12"/>
      <c r="O132" s="12"/>
      <c r="P132" s="12"/>
      <c r="Q132" s="12"/>
      <c r="R132" s="42"/>
    </row>
    <row r="133" spans="1:20" ht="19.5" thickBot="1" x14ac:dyDescent="0.3">
      <c r="A133" s="107"/>
      <c r="B133" s="108"/>
      <c r="C133" s="108"/>
      <c r="D133" s="109"/>
      <c r="E133" s="109"/>
      <c r="F133" s="110" t="s">
        <v>115</v>
      </c>
      <c r="G133" s="110"/>
      <c r="H133" s="69">
        <v>2022</v>
      </c>
      <c r="I133" s="69">
        <v>2023</v>
      </c>
      <c r="J133" s="69">
        <v>2024</v>
      </c>
      <c r="K133" s="69">
        <v>2025</v>
      </c>
      <c r="L133" s="69">
        <v>2026</v>
      </c>
      <c r="M133" s="69">
        <v>2027</v>
      </c>
      <c r="N133" s="69">
        <v>2028</v>
      </c>
      <c r="O133" s="69">
        <v>2029</v>
      </c>
      <c r="P133" s="69">
        <v>2030</v>
      </c>
      <c r="Q133" s="69">
        <v>2031</v>
      </c>
      <c r="R133" s="111"/>
      <c r="S133" s="111"/>
    </row>
    <row r="134" spans="1:20" ht="18.75" hidden="1" x14ac:dyDescent="0.3">
      <c r="A134" s="112">
        <v>92</v>
      </c>
      <c r="B134" s="112"/>
      <c r="C134" s="112"/>
      <c r="D134" s="112" t="s">
        <v>58</v>
      </c>
      <c r="E134" s="112">
        <v>37290</v>
      </c>
      <c r="F134" s="113" t="s">
        <v>116</v>
      </c>
      <c r="G134" s="113"/>
      <c r="H134" s="71">
        <f>SUMIF($E$4:$E$125,"J",H4:H125)*-0.1667</f>
        <v>-54162.496999999996</v>
      </c>
      <c r="I134" s="71">
        <f>SUMIF($E$4:$E$125,"J",I4:I125)*-0.1667</f>
        <v>-52006.232499999998</v>
      </c>
      <c r="J134" s="71">
        <f>SUMIF($E$4:$E$125,"J",J4:J125)*-0.1667</f>
        <v>-63062.609999999993</v>
      </c>
      <c r="K134" s="71">
        <f>SUMIF($E$4:$E$125,"J",K4:K125)*-0.1667</f>
        <v>-34256.85</v>
      </c>
      <c r="L134" s="71">
        <f>SUMIF($E$4:$E$125,"J",L4:L125)*-0.1667</f>
        <v>-99436.549999999988</v>
      </c>
      <c r="M134" s="71">
        <f>SUMIF($E$4:$E$125,"J",M4:M125)*-0.1667</f>
        <v>-38257.649999999994</v>
      </c>
      <c r="N134" s="71">
        <f>SUMIF($E$4:$E$125,"J",N4:N125)*-0.1667</f>
        <v>-20837.5</v>
      </c>
      <c r="O134" s="71">
        <f>SUMIF($E$4:$E$125,"J",O4:O125)*-0.1667</f>
        <v>-30381.074999999997</v>
      </c>
      <c r="P134" s="71">
        <f>SUMIF($E$4:$E$125,"J",P4:P125)*-0.1667</f>
        <v>-16920.05</v>
      </c>
      <c r="Q134" s="71">
        <f>SUMIF($E$4:$E$125,"J",Q4:Q125)*-0.1667</f>
        <v>-16920.05</v>
      </c>
      <c r="R134" s="114"/>
      <c r="S134" s="115"/>
    </row>
    <row r="135" spans="1:20" ht="18.75" x14ac:dyDescent="0.3">
      <c r="A135" s="112">
        <v>93</v>
      </c>
      <c r="B135" s="112"/>
      <c r="C135" s="112"/>
      <c r="D135" s="112" t="s">
        <v>1</v>
      </c>
      <c r="E135" s="112">
        <v>39100</v>
      </c>
      <c r="F135" s="113" t="s">
        <v>117</v>
      </c>
      <c r="G135" s="113"/>
      <c r="H135" s="71">
        <f>H127</f>
        <v>110160</v>
      </c>
      <c r="I135" s="71">
        <f>I127</f>
        <v>208300</v>
      </c>
      <c r="J135" s="71">
        <f>J127</f>
        <v>204200</v>
      </c>
      <c r="K135" s="71">
        <f>K127</f>
        <v>193000</v>
      </c>
      <c r="L135" s="71">
        <f>L127</f>
        <v>100000</v>
      </c>
      <c r="M135" s="71">
        <f>M127</f>
        <v>100000</v>
      </c>
      <c r="N135" s="71">
        <f>N127</f>
        <v>100000</v>
      </c>
      <c r="O135" s="71">
        <f>O127</f>
        <v>100000</v>
      </c>
      <c r="P135" s="71">
        <f>P127</f>
        <v>100000</v>
      </c>
      <c r="Q135" s="71">
        <f>Q127</f>
        <v>100000</v>
      </c>
      <c r="R135" s="116"/>
      <c r="S135" s="117"/>
    </row>
    <row r="136" spans="1:20" ht="18.75" x14ac:dyDescent="0.3">
      <c r="A136" s="112"/>
      <c r="B136" s="112"/>
      <c r="C136" s="112"/>
      <c r="D136" s="112"/>
      <c r="E136" s="112"/>
      <c r="F136" s="113" t="s">
        <v>127</v>
      </c>
      <c r="G136" s="113"/>
      <c r="H136" s="71">
        <v>215000</v>
      </c>
      <c r="I136" s="71">
        <v>183000</v>
      </c>
      <c r="J136" s="71">
        <v>192000</v>
      </c>
      <c r="K136" s="118">
        <v>100000</v>
      </c>
      <c r="L136" s="118">
        <v>100000</v>
      </c>
      <c r="M136" s="118">
        <v>100000</v>
      </c>
      <c r="N136" s="118">
        <v>100000</v>
      </c>
      <c r="O136" s="118">
        <v>100000</v>
      </c>
      <c r="P136" s="118">
        <v>100000</v>
      </c>
      <c r="Q136" s="118">
        <v>100000</v>
      </c>
      <c r="R136" s="116"/>
      <c r="S136" s="117"/>
    </row>
    <row r="137" spans="1:20" ht="18.75" x14ac:dyDescent="0.3">
      <c r="A137" s="112"/>
      <c r="B137" s="112"/>
      <c r="C137" s="112"/>
      <c r="D137" s="112"/>
      <c r="E137" s="112"/>
      <c r="F137" s="113" t="s">
        <v>155</v>
      </c>
      <c r="G137" s="113"/>
      <c r="H137" s="119">
        <f>H136-H135</f>
        <v>104840</v>
      </c>
      <c r="I137" s="119">
        <f t="shared" ref="I137:Q137" si="9">I136-I135</f>
        <v>-25300</v>
      </c>
      <c r="J137" s="119">
        <f t="shared" si="9"/>
        <v>-12200</v>
      </c>
      <c r="K137" s="119">
        <f t="shared" si="9"/>
        <v>-93000</v>
      </c>
      <c r="L137" s="119">
        <f t="shared" si="9"/>
        <v>0</v>
      </c>
      <c r="M137" s="119">
        <f t="shared" si="9"/>
        <v>0</v>
      </c>
      <c r="N137" s="119">
        <f t="shared" si="9"/>
        <v>0</v>
      </c>
      <c r="O137" s="119">
        <f t="shared" si="9"/>
        <v>0</v>
      </c>
      <c r="P137" s="119">
        <f t="shared" si="9"/>
        <v>0</v>
      </c>
      <c r="Q137" s="119">
        <f t="shared" si="9"/>
        <v>0</v>
      </c>
      <c r="R137" s="116"/>
      <c r="S137" s="117"/>
    </row>
    <row r="138" spans="1:20" ht="18.75" x14ac:dyDescent="0.3">
      <c r="A138" s="112"/>
      <c r="B138" s="112"/>
      <c r="C138" s="112"/>
      <c r="D138" s="112"/>
      <c r="E138" s="112"/>
      <c r="F138" s="113"/>
      <c r="G138" s="113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6"/>
      <c r="S138" s="117"/>
    </row>
    <row r="139" spans="1:20" ht="18.75" x14ac:dyDescent="0.3">
      <c r="A139" s="112">
        <v>94</v>
      </c>
      <c r="B139" s="112"/>
      <c r="C139" s="112"/>
      <c r="D139" s="112" t="s">
        <v>2</v>
      </c>
      <c r="E139" s="112">
        <v>39100</v>
      </c>
      <c r="F139" s="113" t="s">
        <v>118</v>
      </c>
      <c r="G139" s="113"/>
      <c r="H139" s="71">
        <f>H131+H134-1500</f>
        <v>211144.503</v>
      </c>
      <c r="I139" s="71">
        <f>I131+I134-1500</f>
        <v>267468.76750000002</v>
      </c>
      <c r="J139" s="71">
        <f>J131+J134-1500</f>
        <v>327737.39</v>
      </c>
      <c r="K139" s="71">
        <f>K131+K134-1500</f>
        <v>179743.15</v>
      </c>
      <c r="L139" s="71">
        <f>L131+L134-1500</f>
        <v>333563.45</v>
      </c>
      <c r="M139" s="71">
        <f>M131+M134-1500</f>
        <v>194742.35</v>
      </c>
      <c r="N139" s="71">
        <f>N131+N134-1500</f>
        <v>84162.5</v>
      </c>
      <c r="O139" s="71">
        <f>O131+O134-1500</f>
        <v>74618.925000000003</v>
      </c>
      <c r="P139" s="71">
        <f>P131+P134-1500</f>
        <v>88079.95</v>
      </c>
      <c r="Q139" s="71">
        <f>Q131+Q134-1500</f>
        <v>88079.95</v>
      </c>
      <c r="R139" s="116"/>
      <c r="S139" s="117"/>
    </row>
    <row r="140" spans="1:20" ht="18.75" x14ac:dyDescent="0.3">
      <c r="A140" s="112">
        <v>95</v>
      </c>
      <c r="B140" s="112"/>
      <c r="C140" s="112"/>
      <c r="D140" s="112">
        <v>9750</v>
      </c>
      <c r="E140" s="112">
        <v>39701</v>
      </c>
      <c r="F140" s="113" t="s">
        <v>119</v>
      </c>
      <c r="G140" s="113"/>
      <c r="H140" s="120">
        <v>-1500</v>
      </c>
      <c r="I140" s="120">
        <v>-1500</v>
      </c>
      <c r="J140" s="120">
        <v>-1500</v>
      </c>
      <c r="K140" s="121"/>
      <c r="L140" s="121"/>
      <c r="M140" s="121"/>
      <c r="N140" s="121"/>
      <c r="O140" s="121"/>
      <c r="P140" s="121"/>
      <c r="Q140" s="121"/>
      <c r="R140" s="122"/>
      <c r="S140" s="70"/>
      <c r="T140" t="s">
        <v>163</v>
      </c>
    </row>
    <row r="141" spans="1:20" ht="18.75" x14ac:dyDescent="0.3">
      <c r="A141" s="112"/>
      <c r="B141" s="112"/>
      <c r="C141" s="112"/>
      <c r="D141" s="112"/>
      <c r="E141" s="112"/>
      <c r="F141" s="113" t="s">
        <v>130</v>
      </c>
      <c r="G141" s="113"/>
      <c r="H141" s="71">
        <v>221442</v>
      </c>
      <c r="I141" s="71">
        <v>243079</v>
      </c>
      <c r="J141" s="71">
        <v>590824</v>
      </c>
      <c r="K141" s="118">
        <v>150000</v>
      </c>
      <c r="L141" s="118">
        <v>150000</v>
      </c>
      <c r="M141" s="118">
        <v>150000</v>
      </c>
      <c r="N141" s="118">
        <v>150000</v>
      </c>
      <c r="O141" s="118">
        <v>150000</v>
      </c>
      <c r="P141" s="118">
        <v>150000</v>
      </c>
      <c r="Q141" s="118">
        <v>150000</v>
      </c>
      <c r="R141" s="114"/>
      <c r="S141" s="115"/>
    </row>
    <row r="142" spans="1:20" ht="18.75" x14ac:dyDescent="0.3">
      <c r="A142" s="112"/>
      <c r="B142" s="112"/>
      <c r="C142" s="112"/>
      <c r="D142" s="112"/>
      <c r="E142" s="112"/>
      <c r="F142" s="113" t="s">
        <v>156</v>
      </c>
      <c r="G142" s="113"/>
      <c r="H142" s="119">
        <f>H141-H139</f>
        <v>10297.497000000003</v>
      </c>
      <c r="I142" s="119">
        <f t="shared" ref="I142:Q142" si="10">I141-I139</f>
        <v>-24389.767500000016</v>
      </c>
      <c r="J142" s="119">
        <f t="shared" si="10"/>
        <v>263086.61</v>
      </c>
      <c r="K142" s="119">
        <f t="shared" si="10"/>
        <v>-29743.149999999994</v>
      </c>
      <c r="L142" s="119">
        <f t="shared" si="10"/>
        <v>-183563.45</v>
      </c>
      <c r="M142" s="119">
        <f t="shared" si="10"/>
        <v>-44742.350000000006</v>
      </c>
      <c r="N142" s="119">
        <f t="shared" si="10"/>
        <v>65837.5</v>
      </c>
      <c r="O142" s="119">
        <f t="shared" si="10"/>
        <v>75381.074999999997</v>
      </c>
      <c r="P142" s="119">
        <f t="shared" si="10"/>
        <v>61920.05</v>
      </c>
      <c r="Q142" s="119">
        <f t="shared" si="10"/>
        <v>61920.05</v>
      </c>
      <c r="R142" s="116"/>
      <c r="S142" s="117"/>
    </row>
    <row r="143" spans="1:20" x14ac:dyDescent="0.25">
      <c r="F143" s="66"/>
      <c r="H143" s="72"/>
      <c r="I143" s="72"/>
      <c r="J143" s="72"/>
      <c r="K143" s="72"/>
      <c r="L143" s="72"/>
      <c r="M143" s="72"/>
      <c r="N143" s="72"/>
      <c r="O143" s="72"/>
      <c r="P143" s="72"/>
      <c r="Q143" s="72"/>
    </row>
    <row r="144" spans="1:20" x14ac:dyDescent="0.25">
      <c r="H144" s="1"/>
      <c r="I144" s="1"/>
      <c r="J144" s="1"/>
      <c r="K144" s="1"/>
      <c r="L144" s="1"/>
      <c r="M144" s="1"/>
      <c r="N144" s="1"/>
      <c r="O144" s="1"/>
      <c r="P144" s="1"/>
      <c r="Q144" s="1"/>
    </row>
  </sheetData>
  <mergeCells count="1">
    <mergeCell ref="A128:D1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F34E-FCCA-4FBD-97F2-90C474C954BC}">
  <dimension ref="T9:U10"/>
  <sheetViews>
    <sheetView workbookViewId="0">
      <selection activeCell="H46" sqref="H46"/>
    </sheetView>
  </sheetViews>
  <sheetFormatPr baseColWidth="10" defaultRowHeight="15" x14ac:dyDescent="0.25"/>
  <sheetData>
    <row r="9" spans="20:21" x14ac:dyDescent="0.25">
      <c r="T9" s="1"/>
    </row>
    <row r="10" spans="20:21" x14ac:dyDescent="0.25">
      <c r="T10" s="1"/>
      <c r="U10" s="7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853B-0D10-4443-80E9-A2538A3ED12C}">
  <dimension ref="B3:I11"/>
  <sheetViews>
    <sheetView workbookViewId="0">
      <selection activeCell="K32" sqref="K32"/>
    </sheetView>
  </sheetViews>
  <sheetFormatPr baseColWidth="10" defaultRowHeight="15" x14ac:dyDescent="0.25"/>
  <sheetData>
    <row r="3" spans="2:9" ht="18" x14ac:dyDescent="0.25">
      <c r="B3" s="67"/>
      <c r="C3" s="67"/>
      <c r="D3" s="67"/>
      <c r="E3" s="67"/>
      <c r="F3" s="67"/>
      <c r="G3" s="67"/>
      <c r="H3" s="67"/>
      <c r="I3" s="67"/>
    </row>
    <row r="4" spans="2:9" ht="18" x14ac:dyDescent="0.25">
      <c r="B4" s="67"/>
      <c r="C4" s="67">
        <v>2022</v>
      </c>
      <c r="D4" s="67">
        <v>2023</v>
      </c>
      <c r="E4" s="67">
        <v>2024</v>
      </c>
      <c r="F4" s="67">
        <v>2025</v>
      </c>
      <c r="G4" s="67"/>
      <c r="H4" s="67"/>
      <c r="I4" s="67"/>
    </row>
    <row r="5" spans="2:9" ht="18" x14ac:dyDescent="0.25">
      <c r="B5" s="67" t="s">
        <v>136</v>
      </c>
      <c r="C5" s="67">
        <v>200</v>
      </c>
      <c r="D5" s="67">
        <v>200</v>
      </c>
      <c r="E5" s="67">
        <v>200</v>
      </c>
      <c r="F5" s="67">
        <v>200</v>
      </c>
      <c r="G5" s="67"/>
      <c r="H5" s="67"/>
      <c r="I5" s="67"/>
    </row>
    <row r="6" spans="2:9" ht="18" x14ac:dyDescent="0.25">
      <c r="B6" s="67" t="s">
        <v>1</v>
      </c>
      <c r="C6" s="68">
        <v>215</v>
      </c>
      <c r="D6" s="68">
        <v>183</v>
      </c>
      <c r="E6" s="68">
        <v>192</v>
      </c>
      <c r="F6" s="67">
        <v>100</v>
      </c>
      <c r="G6" s="67" t="s">
        <v>137</v>
      </c>
      <c r="H6" s="67"/>
      <c r="I6" s="67"/>
    </row>
    <row r="7" spans="2:9" ht="18" x14ac:dyDescent="0.25">
      <c r="B7" s="67" t="s">
        <v>138</v>
      </c>
      <c r="C7" s="68">
        <v>221</v>
      </c>
      <c r="D7" s="68">
        <v>243</v>
      </c>
      <c r="E7" s="68">
        <v>591</v>
      </c>
      <c r="F7" s="67">
        <v>150</v>
      </c>
      <c r="G7" s="67" t="s">
        <v>137</v>
      </c>
      <c r="H7" s="67"/>
      <c r="I7" s="67"/>
    </row>
    <row r="8" spans="2:9" ht="18" x14ac:dyDescent="0.25">
      <c r="B8" s="67"/>
      <c r="C8" s="67"/>
      <c r="D8" s="67"/>
      <c r="E8" s="67"/>
      <c r="F8" s="67"/>
      <c r="G8" s="67"/>
      <c r="H8" s="67"/>
      <c r="I8" s="67"/>
    </row>
    <row r="9" spans="2:9" ht="18" x14ac:dyDescent="0.25">
      <c r="B9" s="67"/>
      <c r="C9" s="67"/>
      <c r="D9" s="67"/>
      <c r="E9" s="67"/>
      <c r="F9" s="67"/>
      <c r="G9" s="67"/>
      <c r="H9" s="67"/>
      <c r="I9" s="67"/>
    </row>
    <row r="10" spans="2:9" ht="18" x14ac:dyDescent="0.25">
      <c r="B10" s="67" t="s">
        <v>139</v>
      </c>
      <c r="C10" s="67"/>
      <c r="D10" s="67"/>
      <c r="E10" s="67" t="s">
        <v>140</v>
      </c>
      <c r="F10" s="67" t="s">
        <v>141</v>
      </c>
      <c r="G10" s="67"/>
      <c r="H10" s="67"/>
      <c r="I10" s="67"/>
    </row>
    <row r="11" spans="2:9" ht="18" x14ac:dyDescent="0.25">
      <c r="B11" s="67"/>
      <c r="C11" s="67"/>
      <c r="D11" s="67"/>
      <c r="E11" s="67" t="s">
        <v>142</v>
      </c>
      <c r="F11" s="67" t="s">
        <v>143</v>
      </c>
      <c r="G11" s="67"/>
      <c r="H11" s="67"/>
      <c r="I11" s="6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A937A2125B5C4C8C154889CFE4A876" ma:contentTypeVersion="13" ma:contentTypeDescription="Opprett et nytt dokument." ma:contentTypeScope="" ma:versionID="1a2ba8703877bebb2e4544aadc83ebb6">
  <xsd:schema xmlns:xsd="http://www.w3.org/2001/XMLSchema" xmlns:xs="http://www.w3.org/2001/XMLSchema" xmlns:p="http://schemas.microsoft.com/office/2006/metadata/properties" xmlns:ns3="fdc3993b-9421-497a-a2ab-4132dbfc8261" xmlns:ns4="2dcf959a-6a9a-4f05-8dde-3f9c87c90412" targetNamespace="http://schemas.microsoft.com/office/2006/metadata/properties" ma:root="true" ma:fieldsID="aa0dd36e96f82a0fad6ddc0d6e125030" ns3:_="" ns4:_="">
    <xsd:import namespace="fdc3993b-9421-497a-a2ab-4132dbfc8261"/>
    <xsd:import namespace="2dcf959a-6a9a-4f05-8dde-3f9c87c904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3993b-9421-497a-a2ab-4132dbfc8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f959a-6a9a-4f05-8dde-3f9c87c904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554154-D5F5-463F-80BD-706DCD9864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62FFCC-6A2E-408C-A1A0-9BD206E81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3993b-9421-497a-a2ab-4132dbfc8261"/>
    <ds:schemaRef ds:uri="2dcf959a-6a9a-4f05-8dde-3f9c87c904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994F44-0282-4AC9-AEB9-8EBDC0186BB0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2dcf959a-6a9a-4f05-8dde-3f9c87c90412"/>
    <ds:schemaRef ds:uri="http://purl.org/dc/terms/"/>
    <ds:schemaRef ds:uri="http://www.w3.org/XML/1998/namespace"/>
    <ds:schemaRef ds:uri="fdc3993b-9421-497a-a2ab-4132dbfc8261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Inv.forslag</vt:lpstr>
      <vt:lpstr>Demografi</vt:lpstr>
      <vt:lpstr>Vedtatt låneopptak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Kornelija Rasic</cp:lastModifiedBy>
  <dcterms:created xsi:type="dcterms:W3CDTF">2019-08-06T07:51:01Z</dcterms:created>
  <dcterms:modified xsi:type="dcterms:W3CDTF">2021-10-07T14:23:38Z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0x010100E3A937A2125B5C4C8C154889CFE4A876</vt:lpwstr>
  </property>
</Properties>
</file>